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47" firstSheet="1" activeTab="5"/>
  </bookViews>
  <sheets>
    <sheet name="milk report" sheetId="1" r:id="rId1"/>
    <sheet name="Entry page" sheetId="2" r:id="rId2"/>
    <sheet name="पोषाहार  मासिक  रिपोर्ट " sheetId="3" r:id="rId3"/>
    <sheet name="Daily mdm distribution " sheetId="4" r:id="rId4"/>
    <sheet name="Daily milk distribution " sheetId="5" r:id="rId5"/>
    <sheet name="EMI Calculation " sheetId="6" r:id="rId6"/>
  </sheets>
  <definedNames>
    <definedName name="_xlnm.Print_Area" localSheetId="3">'Daily mdm distribution '!$A$1:$AC$28</definedName>
    <definedName name="_xlnm.Print_Area" localSheetId="0">'milk report'!$A$1:$AG$7</definedName>
  </definedNames>
  <calcPr calcId="145621"/>
</workbook>
</file>

<file path=xl/calcChain.xml><?xml version="1.0" encoding="utf-8"?>
<calcChain xmlns="http://schemas.openxmlformats.org/spreadsheetml/2006/main">
  <c r="J7" i="5" l="1"/>
  <c r="F79" i="6"/>
  <c r="E79" i="6"/>
  <c r="D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D46" i="6"/>
  <c r="C46" i="6"/>
  <c r="F45" i="6"/>
  <c r="E45" i="6"/>
  <c r="D45" i="6"/>
  <c r="C45" i="6"/>
  <c r="F44" i="6"/>
  <c r="E44" i="6"/>
  <c r="D44" i="6"/>
  <c r="C44" i="6"/>
  <c r="F43" i="6"/>
  <c r="E43" i="6"/>
  <c r="D43" i="6"/>
  <c r="C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F7" i="6"/>
  <c r="E7" i="6"/>
  <c r="D7" i="6"/>
  <c r="C7" i="6"/>
  <c r="F30" i="5"/>
  <c r="E30" i="5"/>
  <c r="J29" i="5"/>
  <c r="I29" i="5"/>
  <c r="H29" i="5"/>
  <c r="G29" i="5"/>
  <c r="D29" i="5"/>
  <c r="B29" i="5"/>
  <c r="J28" i="5"/>
  <c r="I28" i="5"/>
  <c r="H28" i="5"/>
  <c r="G28" i="5"/>
  <c r="D28" i="5"/>
  <c r="B28" i="5"/>
  <c r="J27" i="5"/>
  <c r="I27" i="5"/>
  <c r="H27" i="5"/>
  <c r="G27" i="5"/>
  <c r="D27" i="5"/>
  <c r="B27" i="5"/>
  <c r="J26" i="5"/>
  <c r="I26" i="5"/>
  <c r="H26" i="5"/>
  <c r="G26" i="5"/>
  <c r="D26" i="5"/>
  <c r="B26" i="5"/>
  <c r="J25" i="5"/>
  <c r="I25" i="5"/>
  <c r="H25" i="5"/>
  <c r="G25" i="5"/>
  <c r="D25" i="5"/>
  <c r="B25" i="5"/>
  <c r="J24" i="5"/>
  <c r="I24" i="5"/>
  <c r="H24" i="5"/>
  <c r="G24" i="5"/>
  <c r="D24" i="5"/>
  <c r="B24" i="5"/>
  <c r="J23" i="5"/>
  <c r="I23" i="5"/>
  <c r="H23" i="5"/>
  <c r="G23" i="5"/>
  <c r="D23" i="5"/>
  <c r="B23" i="5"/>
  <c r="J22" i="5"/>
  <c r="I22" i="5"/>
  <c r="H22" i="5"/>
  <c r="G22" i="5"/>
  <c r="D22" i="5"/>
  <c r="B22" i="5"/>
  <c r="J21" i="5"/>
  <c r="I21" i="5"/>
  <c r="H21" i="5"/>
  <c r="G21" i="5"/>
  <c r="D21" i="5"/>
  <c r="B21" i="5"/>
  <c r="J20" i="5"/>
  <c r="I20" i="5"/>
  <c r="H20" i="5"/>
  <c r="G20" i="5"/>
  <c r="D20" i="5"/>
  <c r="B20" i="5"/>
  <c r="J19" i="5"/>
  <c r="I19" i="5"/>
  <c r="H19" i="5"/>
  <c r="G19" i="5"/>
  <c r="D19" i="5"/>
  <c r="B19" i="5"/>
  <c r="J18" i="5"/>
  <c r="I18" i="5"/>
  <c r="H18" i="5"/>
  <c r="G18" i="5"/>
  <c r="D18" i="5"/>
  <c r="B18" i="5"/>
  <c r="J17" i="5"/>
  <c r="I17" i="5"/>
  <c r="H17" i="5"/>
  <c r="G17" i="5"/>
  <c r="D17" i="5"/>
  <c r="B17" i="5"/>
  <c r="J16" i="5"/>
  <c r="I16" i="5"/>
  <c r="H16" i="5"/>
  <c r="G16" i="5"/>
  <c r="D16" i="5"/>
  <c r="B16" i="5"/>
  <c r="J15" i="5"/>
  <c r="I15" i="5"/>
  <c r="H15" i="5"/>
  <c r="G15" i="5"/>
  <c r="D15" i="5"/>
  <c r="B15" i="5"/>
  <c r="J14" i="5"/>
  <c r="I14" i="5"/>
  <c r="H14" i="5"/>
  <c r="G14" i="5"/>
  <c r="D14" i="5"/>
  <c r="B14" i="5"/>
  <c r="J13" i="5"/>
  <c r="I13" i="5"/>
  <c r="H13" i="5"/>
  <c r="G13" i="5"/>
  <c r="D13" i="5"/>
  <c r="B13" i="5"/>
  <c r="J12" i="5"/>
  <c r="I12" i="5"/>
  <c r="H12" i="5"/>
  <c r="G12" i="5"/>
  <c r="D12" i="5"/>
  <c r="B12" i="5"/>
  <c r="J11" i="5"/>
  <c r="I11" i="5"/>
  <c r="H11" i="5"/>
  <c r="G11" i="5"/>
  <c r="D11" i="5"/>
  <c r="B11" i="5"/>
  <c r="J10" i="5"/>
  <c r="I10" i="5"/>
  <c r="H10" i="5"/>
  <c r="G10" i="5"/>
  <c r="D10" i="5"/>
  <c r="B10" i="5"/>
  <c r="J9" i="5"/>
  <c r="I9" i="5"/>
  <c r="H9" i="5"/>
  <c r="G9" i="5"/>
  <c r="D9" i="5"/>
  <c r="B9" i="5"/>
  <c r="J8" i="5"/>
  <c r="I8" i="5"/>
  <c r="H8" i="5"/>
  <c r="G8" i="5"/>
  <c r="D8" i="5"/>
  <c r="B8" i="5"/>
  <c r="I7" i="5"/>
  <c r="H7" i="5"/>
  <c r="G7" i="5"/>
  <c r="D7" i="5"/>
  <c r="B7" i="5"/>
  <c r="J6" i="5"/>
  <c r="I6" i="5"/>
  <c r="I30" i="5" s="1"/>
  <c r="H6" i="5"/>
  <c r="G6" i="5"/>
  <c r="G30" i="5" s="1"/>
  <c r="D6" i="5"/>
  <c r="L30" i="4"/>
  <c r="K30" i="4"/>
  <c r="AB28" i="4"/>
  <c r="Y28" i="4"/>
  <c r="X28" i="4"/>
  <c r="N28" i="4"/>
  <c r="K28" i="4"/>
  <c r="J28" i="4"/>
  <c r="AA27" i="4"/>
  <c r="Z27" i="4"/>
  <c r="Y27" i="4"/>
  <c r="X27" i="4"/>
  <c r="W27" i="4"/>
  <c r="V27" i="4"/>
  <c r="Q27" i="4"/>
  <c r="P27" i="4"/>
  <c r="M27" i="4"/>
  <c r="L27" i="4"/>
  <c r="K27" i="4"/>
  <c r="J27" i="4"/>
  <c r="I27" i="4"/>
  <c r="H27" i="4"/>
  <c r="C27" i="4"/>
  <c r="B27" i="4"/>
  <c r="AA26" i="4"/>
  <c r="Z26" i="4"/>
  <c r="Y26" i="4"/>
  <c r="X26" i="4"/>
  <c r="W26" i="4"/>
  <c r="V26" i="4"/>
  <c r="Q26" i="4"/>
  <c r="P26" i="4"/>
  <c r="M26" i="4"/>
  <c r="L26" i="4"/>
  <c r="K26" i="4"/>
  <c r="J26" i="4"/>
  <c r="I26" i="4"/>
  <c r="H26" i="4"/>
  <c r="C26" i="4"/>
  <c r="B26" i="4"/>
  <c r="AA25" i="4"/>
  <c r="Z25" i="4"/>
  <c r="Y25" i="4"/>
  <c r="X25" i="4"/>
  <c r="W25" i="4"/>
  <c r="V25" i="4"/>
  <c r="Q25" i="4"/>
  <c r="P25" i="4"/>
  <c r="M25" i="4"/>
  <c r="L25" i="4"/>
  <c r="K25" i="4"/>
  <c r="J25" i="4"/>
  <c r="I25" i="4"/>
  <c r="H25" i="4"/>
  <c r="C25" i="4"/>
  <c r="B25" i="4"/>
  <c r="AA24" i="4"/>
  <c r="Z24" i="4"/>
  <c r="Y24" i="4"/>
  <c r="X24" i="4"/>
  <c r="W24" i="4"/>
  <c r="V24" i="4"/>
  <c r="Q24" i="4"/>
  <c r="P24" i="4"/>
  <c r="M24" i="4"/>
  <c r="L24" i="4"/>
  <c r="K24" i="4"/>
  <c r="J24" i="4"/>
  <c r="I24" i="4"/>
  <c r="H24" i="4"/>
  <c r="C24" i="4"/>
  <c r="B24" i="4"/>
  <c r="AA23" i="4"/>
  <c r="Z23" i="4"/>
  <c r="Y23" i="4"/>
  <c r="X23" i="4"/>
  <c r="W23" i="4"/>
  <c r="V23" i="4"/>
  <c r="Q23" i="4"/>
  <c r="P23" i="4"/>
  <c r="M23" i="4"/>
  <c r="L23" i="4"/>
  <c r="K23" i="4"/>
  <c r="J23" i="4"/>
  <c r="I23" i="4"/>
  <c r="H23" i="4"/>
  <c r="C23" i="4"/>
  <c r="B23" i="4"/>
  <c r="AA22" i="4"/>
  <c r="Z22" i="4"/>
  <c r="Y22" i="4"/>
  <c r="X22" i="4"/>
  <c r="W22" i="4"/>
  <c r="V22" i="4"/>
  <c r="Q22" i="4"/>
  <c r="P22" i="4"/>
  <c r="M22" i="4"/>
  <c r="L22" i="4"/>
  <c r="K22" i="4"/>
  <c r="J22" i="4"/>
  <c r="I22" i="4"/>
  <c r="H22" i="4"/>
  <c r="C22" i="4"/>
  <c r="B22" i="4"/>
  <c r="AA21" i="4"/>
  <c r="Z21" i="4"/>
  <c r="Y21" i="4"/>
  <c r="X21" i="4"/>
  <c r="W21" i="4"/>
  <c r="V21" i="4"/>
  <c r="Q21" i="4"/>
  <c r="P21" i="4"/>
  <c r="M21" i="4"/>
  <c r="L21" i="4"/>
  <c r="K21" i="4"/>
  <c r="J21" i="4"/>
  <c r="I21" i="4"/>
  <c r="H21" i="4"/>
  <c r="C21" i="4"/>
  <c r="B21" i="4"/>
  <c r="AA20" i="4"/>
  <c r="Z20" i="4"/>
  <c r="Y20" i="4"/>
  <c r="X20" i="4"/>
  <c r="W20" i="4"/>
  <c r="V20" i="4"/>
  <c r="Q20" i="4"/>
  <c r="P20" i="4"/>
  <c r="M20" i="4"/>
  <c r="L20" i="4"/>
  <c r="K20" i="4"/>
  <c r="J20" i="4"/>
  <c r="I20" i="4"/>
  <c r="H20" i="4"/>
  <c r="C20" i="4"/>
  <c r="B20" i="4"/>
  <c r="AA19" i="4"/>
  <c r="Z19" i="4"/>
  <c r="Y19" i="4"/>
  <c r="X19" i="4"/>
  <c r="W19" i="4"/>
  <c r="V19" i="4"/>
  <c r="Q19" i="4"/>
  <c r="P19" i="4"/>
  <c r="M19" i="4"/>
  <c r="L19" i="4"/>
  <c r="K19" i="4"/>
  <c r="J19" i="4"/>
  <c r="I19" i="4"/>
  <c r="H19" i="4"/>
  <c r="C19" i="4"/>
  <c r="B19" i="4"/>
  <c r="AA18" i="4"/>
  <c r="Z18" i="4"/>
  <c r="Y18" i="4"/>
  <c r="X18" i="4"/>
  <c r="W18" i="4"/>
  <c r="V18" i="4"/>
  <c r="Q18" i="4"/>
  <c r="P18" i="4"/>
  <c r="M18" i="4"/>
  <c r="L18" i="4"/>
  <c r="K18" i="4"/>
  <c r="J18" i="4"/>
  <c r="I18" i="4"/>
  <c r="H18" i="4"/>
  <c r="C18" i="4"/>
  <c r="B18" i="4"/>
  <c r="AA17" i="4"/>
  <c r="Z17" i="4"/>
  <c r="Y17" i="4"/>
  <c r="X17" i="4"/>
  <c r="W17" i="4"/>
  <c r="V17" i="4"/>
  <c r="Q17" i="4"/>
  <c r="P17" i="4"/>
  <c r="M17" i="4"/>
  <c r="L17" i="4"/>
  <c r="K17" i="4"/>
  <c r="J17" i="4"/>
  <c r="I17" i="4"/>
  <c r="H17" i="4"/>
  <c r="C17" i="4"/>
  <c r="B17" i="4"/>
  <c r="AA16" i="4"/>
  <c r="Z16" i="4"/>
  <c r="Y16" i="4"/>
  <c r="X16" i="4"/>
  <c r="W16" i="4"/>
  <c r="V16" i="4"/>
  <c r="Q16" i="4"/>
  <c r="P16" i="4"/>
  <c r="M16" i="4"/>
  <c r="L16" i="4"/>
  <c r="K16" i="4"/>
  <c r="J16" i="4"/>
  <c r="I16" i="4"/>
  <c r="H16" i="4"/>
  <c r="C16" i="4"/>
  <c r="B16" i="4"/>
  <c r="AA15" i="4"/>
  <c r="Z15" i="4"/>
  <c r="Y15" i="4"/>
  <c r="X15" i="4"/>
  <c r="W15" i="4"/>
  <c r="V15" i="4"/>
  <c r="Q15" i="4"/>
  <c r="P15" i="4"/>
  <c r="M15" i="4"/>
  <c r="L15" i="4"/>
  <c r="K15" i="4"/>
  <c r="J15" i="4"/>
  <c r="I15" i="4"/>
  <c r="H15" i="4"/>
  <c r="C15" i="4"/>
  <c r="B15" i="4"/>
  <c r="AA14" i="4"/>
  <c r="Z14" i="4"/>
  <c r="Y14" i="4"/>
  <c r="X14" i="4"/>
  <c r="W14" i="4"/>
  <c r="V14" i="4"/>
  <c r="Q14" i="4"/>
  <c r="P14" i="4"/>
  <c r="M14" i="4"/>
  <c r="L14" i="4"/>
  <c r="K14" i="4"/>
  <c r="J14" i="4"/>
  <c r="I14" i="4"/>
  <c r="H14" i="4"/>
  <c r="C14" i="4"/>
  <c r="B14" i="4"/>
  <c r="AA13" i="4"/>
  <c r="Z13" i="4"/>
  <c r="Y13" i="4"/>
  <c r="X13" i="4"/>
  <c r="W13" i="4"/>
  <c r="V13" i="4"/>
  <c r="Q13" i="4"/>
  <c r="P13" i="4"/>
  <c r="M13" i="4"/>
  <c r="L13" i="4"/>
  <c r="K13" i="4"/>
  <c r="J13" i="4"/>
  <c r="I13" i="4"/>
  <c r="H13" i="4"/>
  <c r="C13" i="4"/>
  <c r="B13" i="4"/>
  <c r="AA12" i="4"/>
  <c r="Z12" i="4"/>
  <c r="Y12" i="4"/>
  <c r="X12" i="4"/>
  <c r="W12" i="4"/>
  <c r="V12" i="4"/>
  <c r="Q12" i="4"/>
  <c r="P12" i="4"/>
  <c r="M12" i="4"/>
  <c r="L12" i="4"/>
  <c r="K12" i="4"/>
  <c r="J12" i="4"/>
  <c r="I12" i="4"/>
  <c r="H12" i="4"/>
  <c r="C12" i="4"/>
  <c r="B12" i="4"/>
  <c r="AA11" i="4"/>
  <c r="Z11" i="4"/>
  <c r="Y11" i="4"/>
  <c r="X11" i="4"/>
  <c r="W11" i="4"/>
  <c r="V11" i="4"/>
  <c r="Q11" i="4"/>
  <c r="P11" i="4"/>
  <c r="M11" i="4"/>
  <c r="L11" i="4"/>
  <c r="K11" i="4"/>
  <c r="J11" i="4"/>
  <c r="I11" i="4"/>
  <c r="H11" i="4"/>
  <c r="C11" i="4"/>
  <c r="B11" i="4"/>
  <c r="AA10" i="4"/>
  <c r="Z10" i="4"/>
  <c r="Y10" i="4"/>
  <c r="X10" i="4"/>
  <c r="W10" i="4"/>
  <c r="V10" i="4"/>
  <c r="Q10" i="4"/>
  <c r="P10" i="4"/>
  <c r="M10" i="4"/>
  <c r="L10" i="4"/>
  <c r="K10" i="4"/>
  <c r="J10" i="4"/>
  <c r="I10" i="4"/>
  <c r="H10" i="4"/>
  <c r="C10" i="4"/>
  <c r="B10" i="4"/>
  <c r="AA9" i="4"/>
  <c r="Z9" i="4"/>
  <c r="Y9" i="4"/>
  <c r="X9" i="4"/>
  <c r="W9" i="4"/>
  <c r="V9" i="4"/>
  <c r="Q9" i="4"/>
  <c r="P9" i="4"/>
  <c r="M9" i="4"/>
  <c r="L9" i="4"/>
  <c r="K9" i="4"/>
  <c r="J9" i="4"/>
  <c r="I9" i="4"/>
  <c r="H9" i="4"/>
  <c r="C9" i="4"/>
  <c r="B9" i="4"/>
  <c r="AA8" i="4"/>
  <c r="Z8" i="4"/>
  <c r="Y8" i="4"/>
  <c r="X8" i="4"/>
  <c r="W8" i="4"/>
  <c r="V8" i="4"/>
  <c r="Q8" i="4"/>
  <c r="P8" i="4"/>
  <c r="M8" i="4"/>
  <c r="L8" i="4"/>
  <c r="K8" i="4"/>
  <c r="J8" i="4"/>
  <c r="I8" i="4"/>
  <c r="H8" i="4"/>
  <c r="C8" i="4"/>
  <c r="B8" i="4"/>
  <c r="AA7" i="4"/>
  <c r="Z7" i="4"/>
  <c r="Y7" i="4"/>
  <c r="X7" i="4"/>
  <c r="W7" i="4"/>
  <c r="V7" i="4"/>
  <c r="Q7" i="4"/>
  <c r="P7" i="4"/>
  <c r="M7" i="4"/>
  <c r="L7" i="4"/>
  <c r="K7" i="4"/>
  <c r="J7" i="4"/>
  <c r="I7" i="4"/>
  <c r="H7" i="4"/>
  <c r="C7" i="4"/>
  <c r="B7" i="4"/>
  <c r="AA6" i="4"/>
  <c r="Z6" i="4"/>
  <c r="Y6" i="4"/>
  <c r="X6" i="4"/>
  <c r="W6" i="4"/>
  <c r="V6" i="4"/>
  <c r="Q6" i="4"/>
  <c r="P6" i="4"/>
  <c r="M6" i="4"/>
  <c r="L6" i="4"/>
  <c r="K6" i="4"/>
  <c r="J6" i="4"/>
  <c r="I6" i="4"/>
  <c r="H6" i="4"/>
  <c r="C6" i="4"/>
  <c r="B6" i="4"/>
  <c r="AA5" i="4"/>
  <c r="Z5" i="4"/>
  <c r="Y5" i="4"/>
  <c r="X5" i="4"/>
  <c r="W5" i="4"/>
  <c r="V5" i="4"/>
  <c r="Q5" i="4"/>
  <c r="P5" i="4"/>
  <c r="M5" i="4"/>
  <c r="L5" i="4"/>
  <c r="K5" i="4"/>
  <c r="J5" i="4"/>
  <c r="I5" i="4"/>
  <c r="H5" i="4"/>
  <c r="C5" i="4"/>
  <c r="B5" i="4"/>
  <c r="AA4" i="4"/>
  <c r="Z4" i="4"/>
  <c r="Y4" i="4"/>
  <c r="X4" i="4"/>
  <c r="W4" i="4"/>
  <c r="V4" i="4"/>
  <c r="M4" i="4"/>
  <c r="L4" i="4"/>
  <c r="K4" i="4"/>
  <c r="J4" i="4"/>
  <c r="I4" i="4"/>
  <c r="H4" i="4"/>
  <c r="D10" i="3"/>
  <c r="F9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Q3" i="3"/>
  <c r="K3" i="3"/>
  <c r="D3" i="3"/>
  <c r="D1" i="3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K4" i="1"/>
  <c r="F4" i="1"/>
  <c r="F3" i="1"/>
  <c r="F2" i="1"/>
  <c r="H30" i="5" l="1"/>
</calcChain>
</file>

<file path=xl/sharedStrings.xml><?xml version="1.0" encoding="utf-8"?>
<sst xmlns="http://schemas.openxmlformats.org/spreadsheetml/2006/main" count="255" uniqueCount="120">
  <si>
    <t>मुख्यमंत्री बाल गोपाल दुग्ध योजना</t>
  </si>
  <si>
    <t xml:space="preserve">माह का नाम </t>
  </si>
  <si>
    <t>कार्यदिवस</t>
  </si>
  <si>
    <t>क्र.सं.</t>
  </si>
  <si>
    <t>PS</t>
  </si>
  <si>
    <t>UPS</t>
  </si>
  <si>
    <t xml:space="preserve">चीनी </t>
  </si>
  <si>
    <t>गैस</t>
  </si>
  <si>
    <t>अवशेष राशि</t>
  </si>
  <si>
    <t xml:space="preserve">सप्लायर  से प्राप्त </t>
  </si>
  <si>
    <t>प्रारंभिक  शेष</t>
  </si>
  <si>
    <t>उधार</t>
  </si>
  <si>
    <t xml:space="preserve">कुल उपलब्ध </t>
  </si>
  <si>
    <t xml:space="preserve">उपभोग खाद्यान्न </t>
  </si>
  <si>
    <t xml:space="preserve">अवशेष खाद्यान्न </t>
  </si>
  <si>
    <t>W</t>
  </si>
  <si>
    <t>R</t>
  </si>
  <si>
    <t xml:space="preserve">नामांकन </t>
  </si>
  <si>
    <t>लाभान्वित  छात्र</t>
  </si>
  <si>
    <t xml:space="preserve">कुक कम हेल्पर </t>
  </si>
  <si>
    <t xml:space="preserve">सामग्री </t>
  </si>
  <si>
    <t>कुक कम</t>
  </si>
  <si>
    <t>01.04.25 को अवशेष राशि</t>
  </si>
  <si>
    <t>2025-26 मे प्राप्त राशि</t>
  </si>
  <si>
    <t>योग राशि</t>
  </si>
  <si>
    <t>इस माह मे खर्च राशि</t>
  </si>
  <si>
    <t>इस माह तक खर्च राशि</t>
  </si>
  <si>
    <t>प्रा.शेष 1-5</t>
  </si>
  <si>
    <t>प्रा.शेष 6-8</t>
  </si>
  <si>
    <t>सप्लायर  से प्राप्त 1-5</t>
  </si>
  <si>
    <t>सप्लायर  से प्राप्त 6-8</t>
  </si>
  <si>
    <t>उपभोग  1-5</t>
  </si>
  <si>
    <t>उपभोग  6-8</t>
  </si>
  <si>
    <t>नामांकन 1-5</t>
  </si>
  <si>
    <t>नामांकन 6-8</t>
  </si>
  <si>
    <t>कुक कम हेल्पर 1-5</t>
  </si>
  <si>
    <t>कुक कम हेल्पर 6-8</t>
  </si>
  <si>
    <t>01.04.25 को अवशेष राशि 1-5</t>
  </si>
  <si>
    <t>01.04.25 को अवशेष राशि 6-8</t>
  </si>
  <si>
    <t>सामग्री</t>
  </si>
  <si>
    <t>2025-26 मे प्राप्त राशि 1-5</t>
  </si>
  <si>
    <t>2025-26 मे प्राप्त राशि 6-8</t>
  </si>
  <si>
    <t>गत माह तक शेष राशि 1-5</t>
  </si>
  <si>
    <t>गत माह तक शेष राशि 6-8</t>
  </si>
  <si>
    <t>ps</t>
  </si>
  <si>
    <t>ups</t>
  </si>
  <si>
    <t xml:space="preserve">सप्लायर से प्राप्त </t>
  </si>
  <si>
    <t>कुल उपलब्ध  दूध</t>
  </si>
  <si>
    <t>प्रारंभिक शेष</t>
  </si>
  <si>
    <t xml:space="preserve">उपभोग  दूध पाउडर </t>
  </si>
  <si>
    <t>योग</t>
  </si>
  <si>
    <t>ps(15gm)</t>
  </si>
  <si>
    <t>UPS(20gm)</t>
  </si>
  <si>
    <t>अवशेष दूध</t>
  </si>
  <si>
    <t>उपभोग  चीनी  की मात्रा</t>
  </si>
  <si>
    <t>PS(8.4gm)</t>
  </si>
  <si>
    <t>UPS(10.2gm)</t>
  </si>
  <si>
    <t>कुल योग</t>
  </si>
  <si>
    <t xml:space="preserve">लाभान्वित छात्र </t>
  </si>
  <si>
    <t>1 अप्रैल 2025 को अवशेष राशि</t>
  </si>
  <si>
    <t>इस माह मे खर्च  राशि</t>
  </si>
  <si>
    <t>इस सत्र मे कुल  खर्च  राशि</t>
  </si>
  <si>
    <t xml:space="preserve">प्रा.शेष  दूध </t>
  </si>
  <si>
    <t>01.04.25  को अवशेष शेष राशि</t>
  </si>
  <si>
    <t>चीनी</t>
  </si>
  <si>
    <t>दुग्ध योजना से संबंधित सूचना यहा दर्ज करे</t>
  </si>
  <si>
    <t>कुक कम हेल्पर</t>
  </si>
  <si>
    <t xml:space="preserve">विद्यालय  का स्तर </t>
  </si>
  <si>
    <t>जावक क्रमांक-</t>
  </si>
  <si>
    <t>मासिक पोषाहार  वितरण सूचना</t>
  </si>
  <si>
    <t>कार्यालय</t>
  </si>
  <si>
    <t>विद्यालय  का नाम:-</t>
  </si>
  <si>
    <t>कार्यालय:-PEEO</t>
  </si>
  <si>
    <t>विद्यालय  का नाम भरे</t>
  </si>
  <si>
    <t>PEEO विद्यालय का नाम  भरे</t>
  </si>
  <si>
    <t>जावक क्रमांक व दिनांक भरे</t>
  </si>
  <si>
    <t>कार्य दिवस  भरे</t>
  </si>
  <si>
    <t xml:space="preserve">माह का नाम  </t>
  </si>
  <si>
    <t xml:space="preserve">कार्य दिवस  </t>
  </si>
  <si>
    <t>भरने मे कोई समस्या हो तो इस नम्बर पर सम्पर्क कर सकते है-9462709937</t>
  </si>
  <si>
    <t xml:space="preserve">पोषाहार प्रभारी का नाम </t>
  </si>
  <si>
    <t>मो.न.</t>
  </si>
  <si>
    <t>पोषाहार प्रभारी का नाम भरे</t>
  </si>
  <si>
    <t>पोषाहार प्रभारी का मो.न.</t>
  </si>
  <si>
    <t xml:space="preserve">1-5 तक लाभान्वित </t>
  </si>
  <si>
    <t xml:space="preserve">6-8 लाभान्वित </t>
  </si>
  <si>
    <t>उधार 1-5(दिया है तो -मे लिखे)</t>
  </si>
  <si>
    <t>उधार  6-8(दिया है तो -मे लिखे</t>
  </si>
  <si>
    <t>इस सत्र तक की खर्च  राशि(1अप्रैल25 से गत माह तक की राशि)</t>
  </si>
  <si>
    <t>आपको केवल entry page मे ही प्रविष्टियां करनी है।गणना स्वत:ही हो जायेगी।दोनो शीट लाॅक है</t>
  </si>
  <si>
    <t xml:space="preserve">प्रारंभिक शेष </t>
  </si>
  <si>
    <t>गेंहू</t>
  </si>
  <si>
    <t>चावल</t>
  </si>
  <si>
    <t xml:space="preserve">खर्च खाद्यान्न </t>
  </si>
  <si>
    <t xml:space="preserve">भोजन का विवरण </t>
  </si>
  <si>
    <t>Rice</t>
  </si>
  <si>
    <t>wheat</t>
  </si>
  <si>
    <t>Date</t>
  </si>
  <si>
    <t xml:space="preserve">उधार </t>
  </si>
  <si>
    <t xml:space="preserve">उपलब्ध खाद्यान्न </t>
  </si>
  <si>
    <t xml:space="preserve">उच्च प्राथमिक </t>
  </si>
  <si>
    <t xml:space="preserve">प्राथमिक </t>
  </si>
  <si>
    <t>select</t>
  </si>
  <si>
    <t>opening balance</t>
  </si>
  <si>
    <t xml:space="preserve">Benificiary </t>
  </si>
  <si>
    <t>residual milk powder</t>
  </si>
  <si>
    <t>spent milk powder</t>
  </si>
  <si>
    <t>recieved</t>
  </si>
  <si>
    <t>available</t>
  </si>
  <si>
    <t>grand total(1-8)</t>
  </si>
  <si>
    <t>Total</t>
  </si>
  <si>
    <t>बाल गोपाल योजनान्तर्गत  दैनिक लाभान्वितो की यहा प्रविष्टि करे</t>
  </si>
  <si>
    <t xml:space="preserve">principal </t>
  </si>
  <si>
    <t>rate</t>
  </si>
  <si>
    <t>period</t>
  </si>
  <si>
    <t>EMI</t>
  </si>
  <si>
    <t>Interest</t>
  </si>
  <si>
    <t xml:space="preserve">Principal </t>
  </si>
  <si>
    <t xml:space="preserve">Outstanding 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</si>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</sst>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"/>
    <numFmt numFmtId="165" formatCode="0.0"/>
    <numFmt numFmtId="166" formatCode="0.000"/>
    <numFmt numFmtId="167" formatCode="[$-F400]h:mm:ss\ AM/PM"/>
    <numFmt numFmtId="168" formatCode="dd/mm/yyyy"/>
  </numFmts>
  <fonts count="33" x14ac:knownFonts="1">
    <font>
      <sz val="11"/>
      <name val="Arial"/>
    </font>
    <font>
      <sz val="11"/>
      <name val="Arial"/>
    </font>
    <font>
      <sz val="11"/>
      <name val="Arial"/>
    </font>
    <font>
      <b/>
      <sz val="11"/>
      <name val="Arial"/>
    </font>
    <font>
      <sz val="11"/>
      <name val="Arial"/>
    </font>
    <font>
      <b/>
      <sz val="11"/>
      <name val="Arial"/>
    </font>
    <font>
      <sz val="11"/>
      <name val="Arial"/>
    </font>
    <font>
      <sz val="11"/>
      <name val="Arial"/>
    </font>
    <font>
      <b/>
      <sz val="12"/>
      <name val="Kruti Dev 014"/>
    </font>
    <font>
      <sz val="11"/>
      <name val="Arial"/>
    </font>
    <font>
      <sz val="11"/>
      <name val="Kruti Dev 014"/>
    </font>
    <font>
      <sz val="11"/>
      <name val="Arial"/>
    </font>
    <font>
      <sz val="11"/>
      <color rgb="FFCC00CC"/>
      <name val="Arial"/>
    </font>
    <font>
      <sz val="11"/>
      <color rgb="FFFFE598"/>
      <name val="Calibri"/>
    </font>
    <font>
      <sz val="11"/>
      <color rgb="FFCC00CC"/>
      <name val="Calibri"/>
    </font>
    <font>
      <sz val="11"/>
      <color rgb="FFFFE598"/>
      <name val="Arial"/>
    </font>
    <font>
      <sz val="11"/>
      <color rgb="FF0000FF"/>
      <name val="Arial"/>
    </font>
    <font>
      <b/>
      <sz val="14"/>
      <name val="Arial"/>
    </font>
    <font>
      <b/>
      <sz val="14"/>
      <name val="Arial"/>
    </font>
    <font>
      <b/>
      <sz val="12"/>
      <name val="Arial"/>
    </font>
    <font>
      <b/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b/>
      <sz val="11"/>
      <color rgb="FF7030A0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color rgb="FFFFFFFF"/>
      <name val="Calibri"/>
    </font>
    <font>
      <sz val="11"/>
      <color rgb="FF9C6500"/>
      <name val="Calibri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6E4E4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</patternFill>
    </fill>
    <fill>
      <patternFill patternType="solid">
        <fgColor rgb="FFFFBF00"/>
      </patternFill>
    </fill>
    <fill>
      <patternFill patternType="solid">
        <fgColor rgb="FFED7B30"/>
      </patternFill>
    </fill>
    <fill>
      <patternFill patternType="solid">
        <fgColor rgb="FFFFEB9C"/>
      </patternFill>
    </fill>
    <fill>
      <patternFill patternType="solid">
        <fgColor rgb="FF5C9BD5"/>
      </patternFill>
    </fill>
    <fill>
      <patternFill patternType="solid">
        <fgColor rgb="FFC5591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0" fillId="7" borderId="0">
      <protection locked="0"/>
    </xf>
    <xf numFmtId="0" fontId="30" fillId="8" borderId="0">
      <protection locked="0"/>
    </xf>
    <xf numFmtId="0" fontId="31" fillId="9" borderId="0">
      <protection locked="0"/>
    </xf>
    <xf numFmtId="0" fontId="30" fillId="10" borderId="0">
      <protection locked="0"/>
    </xf>
    <xf numFmtId="167" fontId="9" fillId="11" borderId="2">
      <protection locked="0"/>
    </xf>
  </cellStyleXfs>
  <cellXfs count="156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Border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Protection="1">
      <alignment vertical="center"/>
      <protection hidden="1"/>
    </xf>
    <xf numFmtId="164" fontId="3" fillId="0" borderId="1" xfId="0" applyNumberFormat="1" applyFont="1" applyBorder="1" applyProtection="1">
      <alignment vertical="center"/>
      <protection hidden="1"/>
    </xf>
    <xf numFmtId="0" fontId="3" fillId="0" borderId="1" xfId="0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textRotation="90"/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textRotation="90"/>
      <protection hidden="1"/>
    </xf>
    <xf numFmtId="0" fontId="7" fillId="0" borderId="2" xfId="0" applyFont="1" applyBorder="1" applyAlignment="1" applyProtection="1">
      <alignment horizontal="center" vertical="center" textRotation="90"/>
      <protection hidden="1"/>
    </xf>
    <xf numFmtId="0" fontId="3" fillId="0" borderId="3" xfId="0" applyFont="1" applyBorder="1" applyAlignment="1" applyProtection="1">
      <alignment horizontal="center" vertical="center" textRotation="90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18" fillId="0" borderId="0" xfId="0" applyFont="1" applyBorder="1" applyProtection="1">
      <alignment vertical="center"/>
      <protection hidden="1"/>
    </xf>
    <xf numFmtId="0" fontId="21" fillId="0" borderId="2" xfId="0" applyFont="1" applyBorder="1" applyAlignment="1" applyProtection="1">
      <alignment horizontal="center" vertical="center" textRotation="90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168" fontId="24" fillId="0" borderId="2" xfId="0" applyNumberFormat="1" applyFont="1" applyBorder="1" applyAlignment="1" applyProtection="1">
      <alignment horizontal="center" vertical="center"/>
      <protection locked="0"/>
    </xf>
    <xf numFmtId="166" fontId="24" fillId="0" borderId="6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168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166" fontId="2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Alignment="1" applyProtection="1">
      <alignment horizontal="center" vertical="center"/>
      <protection locked="0"/>
    </xf>
    <xf numFmtId="166" fontId="23" fillId="0" borderId="2" xfId="0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168" fontId="2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textRotation="90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1" fillId="0" borderId="0" xfId="0" applyFont="1" applyBorder="1" applyProtection="1">
      <alignment vertical="center"/>
      <protection hidden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alignment vertical="center"/>
      <protection hidden="1"/>
    </xf>
    <xf numFmtId="0" fontId="25" fillId="6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10" fontId="27" fillId="0" borderId="2" xfId="0" applyNumberFormat="1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Protection="1">
      <alignment vertical="center"/>
      <protection locked="0"/>
    </xf>
    <xf numFmtId="0" fontId="18" fillId="0" borderId="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textRotation="90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textRotation="90"/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 textRotation="90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textRotation="90"/>
      <protection locked="0"/>
    </xf>
    <xf numFmtId="0" fontId="7" fillId="0" borderId="1" xfId="0" applyFont="1" applyBorder="1" applyAlignment="1" applyProtection="1">
      <alignment horizontal="center" vertical="center" textRotation="90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textRotation="90"/>
      <protection locked="0"/>
    </xf>
    <xf numFmtId="0" fontId="11" fillId="0" borderId="0" xfId="0" applyFont="1" applyBorder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0" fillId="2" borderId="2" xfId="0" applyFont="1" applyFill="1" applyBorder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3" fillId="4" borderId="5" xfId="2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Protection="1">
      <alignment vertical="center"/>
      <protection locked="0"/>
    </xf>
    <xf numFmtId="0" fontId="14" fillId="3" borderId="2" xfId="3" applyFont="1" applyFill="1" applyBorder="1" applyAlignment="1" applyProtection="1">
      <alignment horizontal="left" vertical="center" wrapText="1"/>
      <protection locked="0"/>
    </xf>
    <xf numFmtId="165" fontId="13" fillId="4" borderId="2" xfId="1" applyNumberFormat="1" applyFont="1" applyFill="1" applyBorder="1" applyAlignment="1" applyProtection="1">
      <alignment horizontal="center" vertical="center"/>
      <protection locked="0"/>
    </xf>
    <xf numFmtId="166" fontId="13" fillId="4" borderId="2" xfId="2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Protection="1">
      <alignment vertical="center"/>
      <protection locked="0"/>
    </xf>
    <xf numFmtId="0" fontId="14" fillId="3" borderId="5" xfId="3" applyFont="1" applyFill="1" applyBorder="1" applyAlignment="1" applyProtection="1">
      <alignment horizontal="left" vertical="center" wrapText="1"/>
      <protection locked="0"/>
    </xf>
    <xf numFmtId="165" fontId="13" fillId="4" borderId="5" xfId="1" applyNumberFormat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1" applyFont="1" applyFill="1" applyBorder="1" applyAlignment="1" applyProtection="1">
      <alignment horizontal="center" vertical="center"/>
      <protection locked="0"/>
    </xf>
    <xf numFmtId="0" fontId="13" fillId="4" borderId="2" xfId="2" applyFont="1" applyFill="1" applyBorder="1" applyAlignment="1" applyProtection="1">
      <alignment horizontal="center" vertical="center"/>
      <protection locked="0"/>
    </xf>
    <xf numFmtId="166" fontId="13" fillId="4" borderId="2" xfId="1" applyNumberFormat="1" applyFont="1" applyFill="1" applyBorder="1" applyAlignment="1" applyProtection="1">
      <alignment horizontal="center" vertical="center"/>
      <protection locked="0"/>
    </xf>
    <xf numFmtId="0" fontId="14" fillId="3" borderId="2" xfId="4" applyFont="1" applyFill="1" applyBorder="1" applyAlignment="1" applyProtection="1">
      <alignment horizontal="left" vertical="center" wrapText="1"/>
      <protection locked="0"/>
    </xf>
    <xf numFmtId="0" fontId="13" fillId="4" borderId="3" xfId="4" applyFont="1" applyFill="1" applyBorder="1" applyAlignment="1" applyProtection="1">
      <alignment horizontal="center" vertical="center" wrapText="1"/>
      <protection locked="0"/>
    </xf>
    <xf numFmtId="0" fontId="13" fillId="4" borderId="6" xfId="4" applyFont="1" applyFill="1" applyBorder="1" applyAlignment="1" applyProtection="1">
      <alignment horizontal="center" vertical="center" wrapText="1"/>
      <protection locked="0"/>
    </xf>
    <xf numFmtId="0" fontId="14" fillId="3" borderId="2" xfId="4" applyFont="1" applyFill="1" applyBorder="1" applyAlignment="1" applyProtection="1">
      <alignment vertical="center" wrapText="1"/>
      <protection locked="0"/>
    </xf>
    <xf numFmtId="0" fontId="13" fillId="4" borderId="3" xfId="4" applyFont="1" applyFill="1" applyBorder="1" applyAlignment="1" applyProtection="1">
      <alignment horizontal="center" vertical="center"/>
      <protection locked="0"/>
    </xf>
    <xf numFmtId="0" fontId="13" fillId="4" borderId="6" xfId="4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167" fontId="15" fillId="4" borderId="2" xfId="5" applyFont="1" applyFill="1" applyAlignment="1" applyProtection="1">
      <alignment horizontal="center" vertical="center"/>
      <protection locked="0"/>
    </xf>
    <xf numFmtId="0" fontId="14" fillId="3" borderId="2" xfId="2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2" applyFont="1" applyFill="1" applyBorder="1" applyAlignment="1" applyProtection="1">
      <alignment vertical="center" wrapText="1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4" fillId="3" borderId="1" xfId="2" applyFont="1" applyFill="1" applyBorder="1" applyAlignment="1" applyProtection="1">
      <alignment vertical="center"/>
      <protection locked="0"/>
    </xf>
    <xf numFmtId="0" fontId="14" fillId="3" borderId="2" xfId="2" applyFont="1" applyFill="1" applyBorder="1" applyAlignment="1" applyProtection="1">
      <alignment vertical="center"/>
      <protection locked="0"/>
    </xf>
    <xf numFmtId="0" fontId="12" fillId="3" borderId="0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167" fontId="12" fillId="3" borderId="2" xfId="5" applyFont="1" applyFill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Protection="1">
      <alignment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167" fontId="12" fillId="3" borderId="2" xfId="5" applyFont="1" applyFill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5" fillId="4" borderId="3" xfId="0" applyFont="1" applyFill="1" applyBorder="1" applyAlignment="1" applyProtection="1">
      <alignment horizontal="left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15" fillId="4" borderId="4" xfId="0" applyFont="1" applyFill="1" applyBorder="1" applyAlignment="1" applyProtection="1">
      <alignment horizontal="left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Protection="1">
      <alignment vertical="center"/>
      <protection locked="0"/>
    </xf>
  </cellXfs>
  <cellStyles count="6">
    <cellStyle name="Accent2" xfId="2"/>
    <cellStyle name="Accent4" xfId="1"/>
    <cellStyle name="Accent5" xfId="4"/>
    <cellStyle name="Neutral" xfId="3"/>
    <cellStyle name="Normal" xfId="0" builtinId="0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0/cellImage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opLeftCell="A2" zoomScale="150" workbookViewId="0">
      <selection sqref="A1:Y1"/>
    </sheetView>
  </sheetViews>
  <sheetFormatPr defaultColWidth="10" defaultRowHeight="14.25" x14ac:dyDescent="0.2"/>
  <cols>
    <col min="1" max="1" width="2" style="1" customWidth="1"/>
    <col min="2" max="2" width="3" style="1" customWidth="1"/>
    <col min="3" max="3" width="3.75" style="1" customWidth="1"/>
    <col min="4" max="4" width="3.875" style="1" customWidth="1"/>
    <col min="5" max="5" width="4" style="1" customWidth="1"/>
    <col min="6" max="6" width="5.25" style="1" customWidth="1"/>
    <col min="7" max="7" width="4.25" style="1" customWidth="1"/>
    <col min="8" max="8" width="2.75" style="1" customWidth="1"/>
    <col min="9" max="9" width="2.625" style="2" customWidth="1"/>
    <col min="10" max="10" width="5" style="1" customWidth="1"/>
    <col min="11" max="11" width="3.25" style="1" customWidth="1"/>
    <col min="12" max="12" width="3" style="1" customWidth="1"/>
    <col min="13" max="14" width="3.625" style="1" customWidth="1"/>
    <col min="15" max="15" width="3.875" style="1" customWidth="1"/>
    <col min="16" max="21" width="3.375" style="1" customWidth="1"/>
    <col min="22" max="24" width="3.5" style="1" customWidth="1"/>
    <col min="25" max="27" width="4.375" style="1" customWidth="1"/>
    <col min="28" max="30" width="3.375" style="1" customWidth="1"/>
    <col min="31" max="33" width="3.625" style="1" customWidth="1"/>
    <col min="34" max="16384" width="10" style="1"/>
  </cols>
  <sheetData>
    <row r="1" spans="1:33" ht="1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3"/>
    </row>
    <row r="2" spans="1:33" ht="15" x14ac:dyDescent="0.2">
      <c r="A2" s="4" t="s">
        <v>72</v>
      </c>
      <c r="B2" s="5"/>
      <c r="C2" s="5"/>
      <c r="D2" s="5"/>
      <c r="E2" s="5"/>
      <c r="F2" s="5">
        <f>'Entry page'!C2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</row>
    <row r="3" spans="1:33" ht="15" x14ac:dyDescent="0.2">
      <c r="A3" s="4" t="s">
        <v>71</v>
      </c>
      <c r="B3" s="5"/>
      <c r="C3" s="5"/>
      <c r="D3" s="5"/>
      <c r="E3" s="5"/>
      <c r="F3" s="5">
        <f>'Entry page'!C1</f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"/>
    </row>
    <row r="4" spans="1:33" ht="15" x14ac:dyDescent="0.2">
      <c r="A4" s="6" t="s">
        <v>1</v>
      </c>
      <c r="B4" s="7"/>
      <c r="C4" s="7"/>
      <c r="D4" s="7"/>
      <c r="E4" s="7"/>
      <c r="F4" s="7">
        <f>'Entry page'!E1</f>
        <v>0</v>
      </c>
      <c r="G4" s="7"/>
      <c r="H4" s="6" t="s">
        <v>2</v>
      </c>
      <c r="I4" s="8"/>
      <c r="J4" s="3"/>
      <c r="K4" s="3">
        <f>'Entry page'!C4</f>
        <v>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9"/>
      <c r="Z4" s="9"/>
    </row>
    <row r="5" spans="1:33" ht="44.25" customHeight="1" x14ac:dyDescent="0.2">
      <c r="A5" s="51" t="s">
        <v>3</v>
      </c>
      <c r="B5" s="52" t="s">
        <v>17</v>
      </c>
      <c r="C5" s="52"/>
      <c r="D5" s="54" t="s">
        <v>48</v>
      </c>
      <c r="E5" s="54" t="s">
        <v>46</v>
      </c>
      <c r="F5" s="57" t="s">
        <v>47</v>
      </c>
      <c r="G5" s="52" t="s">
        <v>49</v>
      </c>
      <c r="H5" s="52"/>
      <c r="I5" s="52"/>
      <c r="J5" s="57" t="s">
        <v>53</v>
      </c>
      <c r="K5" s="52" t="s">
        <v>54</v>
      </c>
      <c r="L5" s="52"/>
      <c r="M5" s="52"/>
      <c r="N5" s="52" t="s">
        <v>58</v>
      </c>
      <c r="O5" s="52"/>
      <c r="P5" s="52" t="s">
        <v>59</v>
      </c>
      <c r="Q5" s="52"/>
      <c r="R5" s="52"/>
      <c r="S5" s="52" t="s">
        <v>23</v>
      </c>
      <c r="T5" s="52"/>
      <c r="U5" s="52"/>
      <c r="V5" s="52" t="s">
        <v>24</v>
      </c>
      <c r="W5" s="52"/>
      <c r="X5" s="58"/>
      <c r="Y5" s="52" t="s">
        <v>60</v>
      </c>
      <c r="Z5" s="52"/>
      <c r="AA5" s="52"/>
      <c r="AB5" s="55" t="s">
        <v>61</v>
      </c>
      <c r="AC5" s="55"/>
      <c r="AD5" s="56"/>
      <c r="AE5" s="53" t="s">
        <v>8</v>
      </c>
      <c r="AF5" s="53"/>
      <c r="AG5" s="53"/>
    </row>
    <row r="6" spans="1:33" ht="89.65" customHeight="1" x14ac:dyDescent="0.2">
      <c r="A6" s="51"/>
      <c r="B6" s="10" t="s">
        <v>44</v>
      </c>
      <c r="C6" s="11" t="s">
        <v>45</v>
      </c>
      <c r="D6" s="54"/>
      <c r="E6" s="54"/>
      <c r="F6" s="57"/>
      <c r="G6" s="12" t="s">
        <v>51</v>
      </c>
      <c r="H6" s="12" t="s">
        <v>52</v>
      </c>
      <c r="I6" s="12" t="s">
        <v>50</v>
      </c>
      <c r="J6" s="57"/>
      <c r="K6" s="13" t="s">
        <v>55</v>
      </c>
      <c r="L6" s="13" t="s">
        <v>56</v>
      </c>
      <c r="M6" s="14" t="s">
        <v>57</v>
      </c>
      <c r="N6" s="15" t="s">
        <v>44</v>
      </c>
      <c r="O6" s="16" t="s">
        <v>45</v>
      </c>
      <c r="P6" s="17" t="s">
        <v>6</v>
      </c>
      <c r="Q6" s="13" t="s">
        <v>66</v>
      </c>
      <c r="R6" s="16" t="s">
        <v>7</v>
      </c>
      <c r="S6" s="16" t="s">
        <v>6</v>
      </c>
      <c r="T6" s="13" t="s">
        <v>66</v>
      </c>
      <c r="U6" s="16" t="s">
        <v>7</v>
      </c>
      <c r="V6" s="16" t="s">
        <v>6</v>
      </c>
      <c r="W6" s="13" t="s">
        <v>66</v>
      </c>
      <c r="X6" s="18" t="s">
        <v>7</v>
      </c>
      <c r="Y6" s="16" t="s">
        <v>6</v>
      </c>
      <c r="Z6" s="13" t="s">
        <v>66</v>
      </c>
      <c r="AA6" s="16" t="s">
        <v>7</v>
      </c>
      <c r="AB6" s="16" t="s">
        <v>6</v>
      </c>
      <c r="AC6" s="13" t="s">
        <v>66</v>
      </c>
      <c r="AD6" s="18" t="s">
        <v>7</v>
      </c>
      <c r="AE6" s="16" t="s">
        <v>6</v>
      </c>
      <c r="AF6" s="13" t="s">
        <v>66</v>
      </c>
      <c r="AG6" s="16" t="s">
        <v>7</v>
      </c>
    </row>
    <row r="7" spans="1:33" ht="89.65" customHeight="1" x14ac:dyDescent="0.2">
      <c r="A7" s="19">
        <v>1</v>
      </c>
      <c r="B7" s="20">
        <f>'Entry page'!C14</f>
        <v>0</v>
      </c>
      <c r="C7" s="19">
        <f>'Entry page'!C15</f>
        <v>0</v>
      </c>
      <c r="D7" s="21">
        <f>'Entry page'!C26</f>
        <v>0</v>
      </c>
      <c r="E7" s="21">
        <f>'Entry page'!C29</f>
        <v>0</v>
      </c>
      <c r="F7" s="21">
        <f>D7+E7</f>
        <v>0</v>
      </c>
      <c r="G7" s="21">
        <f>N7*0.015</f>
        <v>0</v>
      </c>
      <c r="H7" s="21">
        <f>O7*0.02</f>
        <v>0</v>
      </c>
      <c r="I7" s="21">
        <f>G7+H7</f>
        <v>0</v>
      </c>
      <c r="J7" s="21">
        <f>F7-I7</f>
        <v>0</v>
      </c>
      <c r="K7" s="21">
        <f>N7*0.0084</f>
        <v>0</v>
      </c>
      <c r="L7" s="21">
        <f>O7*0.0102</f>
        <v>0</v>
      </c>
      <c r="M7" s="21">
        <f>K7+L7</f>
        <v>0</v>
      </c>
      <c r="N7" s="19">
        <f>'Entry page'!C27</f>
        <v>0</v>
      </c>
      <c r="O7" s="19">
        <f>'Entry page'!C28</f>
        <v>0</v>
      </c>
      <c r="P7" s="21">
        <f>'Entry page'!C31</f>
        <v>0</v>
      </c>
      <c r="Q7" s="22">
        <f>'Entry page'!D31</f>
        <v>0</v>
      </c>
      <c r="R7" s="21">
        <f>'Entry page'!E31</f>
        <v>0</v>
      </c>
      <c r="S7" s="21">
        <f>'Entry page'!C32</f>
        <v>0</v>
      </c>
      <c r="T7" s="21">
        <f>'Entry page'!D32</f>
        <v>0</v>
      </c>
      <c r="U7" s="21">
        <f>'Entry page'!E32</f>
        <v>0</v>
      </c>
      <c r="V7" s="21">
        <f>P7+S7</f>
        <v>0</v>
      </c>
      <c r="W7" s="21">
        <f>Q7+T7</f>
        <v>0</v>
      </c>
      <c r="X7" s="21">
        <f>R7+U7</f>
        <v>0</v>
      </c>
      <c r="Y7" s="23">
        <f>ROUND(M7*45,0)</f>
        <v>0</v>
      </c>
      <c r="Z7" s="22">
        <f>'Entry page'!D33</f>
        <v>0</v>
      </c>
      <c r="AA7" s="22">
        <f>'Entry page'!E33</f>
        <v>0</v>
      </c>
      <c r="AB7" s="22">
        <f>'Entry page'!C34+Y7</f>
        <v>0</v>
      </c>
      <c r="AC7" s="22">
        <f>'Entry page'!D34+Z7</f>
        <v>0</v>
      </c>
      <c r="AD7" s="22">
        <f>'Entry page'!E34+AA7</f>
        <v>0</v>
      </c>
      <c r="AE7" s="22">
        <f>V7-AB7</f>
        <v>0</v>
      </c>
      <c r="AF7" s="22">
        <f>W7-AC7</f>
        <v>0</v>
      </c>
      <c r="AG7" s="22">
        <f>X7-AD7</f>
        <v>0</v>
      </c>
    </row>
    <row r="8" spans="1:33" ht="28.7" customHeight="1" x14ac:dyDescent="0.2">
      <c r="A8" s="9"/>
      <c r="B8" s="9"/>
      <c r="C8" s="9"/>
      <c r="D8" s="9"/>
      <c r="E8" s="9"/>
      <c r="F8" s="9"/>
      <c r="G8" s="9"/>
      <c r="H8" s="9"/>
      <c r="I8" s="2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25"/>
      <c r="AA8" s="25"/>
      <c r="AB8" s="25"/>
      <c r="AC8" s="25"/>
      <c r="AD8" s="25"/>
    </row>
    <row r="9" spans="1:33" ht="28.7" customHeight="1" x14ac:dyDescent="0.2">
      <c r="A9" s="9"/>
      <c r="B9" s="9"/>
      <c r="C9" s="9"/>
      <c r="D9" s="9"/>
      <c r="E9" s="9"/>
      <c r="F9" s="9"/>
      <c r="G9" s="9"/>
      <c r="H9" s="9"/>
      <c r="I9" s="2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25"/>
      <c r="AA9" s="25"/>
      <c r="AB9" s="25"/>
      <c r="AC9" s="25"/>
      <c r="AD9" s="25"/>
    </row>
    <row r="10" spans="1:33" ht="28.7" customHeight="1" x14ac:dyDescent="0.2">
      <c r="A10" s="9"/>
      <c r="B10" s="9"/>
      <c r="C10" s="9"/>
      <c r="D10" s="9"/>
      <c r="E10" s="9"/>
      <c r="F10" s="9"/>
      <c r="G10" s="9"/>
      <c r="H10" s="9"/>
      <c r="I10" s="2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25"/>
      <c r="AA10" s="25"/>
      <c r="AB10" s="25"/>
      <c r="AC10" s="25"/>
      <c r="AD10" s="25"/>
    </row>
    <row r="11" spans="1:33" ht="28.7" customHeight="1" x14ac:dyDescent="0.2">
      <c r="A11" s="9"/>
      <c r="B11" s="9"/>
      <c r="C11" s="9"/>
      <c r="D11" s="9"/>
      <c r="E11" s="9"/>
      <c r="F11" s="9"/>
      <c r="G11" s="9"/>
      <c r="H11" s="9"/>
      <c r="I11" s="2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33" ht="28.7" customHeight="1" x14ac:dyDescent="0.2">
      <c r="A12" s="9"/>
      <c r="B12" s="9"/>
      <c r="C12" s="9"/>
      <c r="D12" s="9"/>
      <c r="E12" s="9"/>
      <c r="F12" s="9"/>
      <c r="G12" s="9"/>
      <c r="H12" s="9"/>
      <c r="I12" s="24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3" ht="28.7" customHeight="1" x14ac:dyDescent="0.2">
      <c r="A13" s="9"/>
      <c r="B13" s="9"/>
      <c r="C13" s="9"/>
      <c r="D13" s="9"/>
      <c r="E13" s="9"/>
      <c r="F13" s="9"/>
      <c r="G13" s="9"/>
      <c r="H13" s="9"/>
      <c r="I13" s="24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33" ht="28.7" customHeight="1" x14ac:dyDescent="0.2">
      <c r="A14" s="9"/>
      <c r="B14" s="9"/>
      <c r="C14" s="9"/>
      <c r="D14" s="9"/>
      <c r="E14" s="9"/>
      <c r="F14" s="9"/>
      <c r="G14" s="9"/>
      <c r="H14" s="9"/>
      <c r="I14" s="2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33" ht="28.7" customHeight="1" x14ac:dyDescent="0.2">
      <c r="A15" s="9"/>
      <c r="B15" s="9"/>
      <c r="C15" s="9"/>
      <c r="D15" s="9"/>
      <c r="E15" s="9"/>
      <c r="F15" s="9"/>
      <c r="G15" s="9"/>
      <c r="H15" s="9"/>
      <c r="I15" s="2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33" ht="28.7" customHeight="1" x14ac:dyDescent="0.2">
      <c r="A16" s="9"/>
      <c r="B16" s="9"/>
      <c r="C16" s="9"/>
      <c r="D16" s="9"/>
      <c r="E16" s="9"/>
      <c r="F16" s="9"/>
      <c r="G16" s="9"/>
      <c r="H16" s="9"/>
      <c r="I16" s="2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28.7" customHeight="1" x14ac:dyDescent="0.2">
      <c r="A17" s="9"/>
      <c r="B17" s="9"/>
      <c r="C17" s="9"/>
      <c r="D17" s="9"/>
      <c r="E17" s="9"/>
      <c r="F17" s="9"/>
      <c r="G17" s="9"/>
      <c r="H17" s="9"/>
      <c r="I17" s="2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28.7" customHeight="1" x14ac:dyDescent="0.2">
      <c r="A18" s="9"/>
      <c r="B18" s="9"/>
      <c r="C18" s="9"/>
      <c r="D18" s="9"/>
      <c r="E18" s="9"/>
      <c r="F18" s="9"/>
      <c r="G18" s="9"/>
      <c r="H18" s="9"/>
      <c r="I18" s="2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28.7" customHeight="1" x14ac:dyDescent="0.2">
      <c r="A19" s="9"/>
      <c r="B19" s="9"/>
      <c r="C19" s="9"/>
      <c r="D19" s="9"/>
      <c r="E19" s="9"/>
      <c r="F19" s="9"/>
      <c r="G19" s="9"/>
      <c r="H19" s="9"/>
      <c r="I19" s="2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</sheetData>
  <sheetProtection algorithmName="SHA-512" hashValue="MIBQvbe0czXvScWyIzKkqkRY6Af2AoRewbxoB4Noin31rtr+0x9VgiPNoJjjnOogSJGbcmAszUNyU94oN5TL/g==" saltValue="YkYhGRU3qoMzbKivmTBKIg==" spinCount="100000" sheet="1" formatCells="0" formatColumns="0" formatRows="0" insertColumns="0" insertRows="0" insertHyperlinks="0" deleteColumns="0" deleteRows="0" sort="0" autoFilter="0" pivotTables="0"/>
  <mergeCells count="16">
    <mergeCell ref="A1:Y1"/>
    <mergeCell ref="A5:A6"/>
    <mergeCell ref="Y5:AA5"/>
    <mergeCell ref="AE5:AG5"/>
    <mergeCell ref="D5:D6"/>
    <mergeCell ref="B5:C5"/>
    <mergeCell ref="AB5:AD5"/>
    <mergeCell ref="F5:F6"/>
    <mergeCell ref="E5:E6"/>
    <mergeCell ref="V5:X5"/>
    <mergeCell ref="N5:O5"/>
    <mergeCell ref="K5:M5"/>
    <mergeCell ref="G5:I5"/>
    <mergeCell ref="S5:U5"/>
    <mergeCell ref="P5:R5"/>
    <mergeCell ref="J5:J6"/>
  </mergeCells>
  <pageMargins left="0.69999998807907104" right="0.69999998807907104" top="0.75" bottom="0.75" header="0.3" footer="0.3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opLeftCell="A31" zoomScale="160" workbookViewId="0">
      <selection activeCell="B4" sqref="B4:C4"/>
    </sheetView>
  </sheetViews>
  <sheetFormatPr defaultColWidth="10" defaultRowHeight="14.25" x14ac:dyDescent="0.2"/>
  <cols>
    <col min="1" max="1" width="10" style="109"/>
    <col min="2" max="2" width="41.5" style="109" customWidth="1"/>
    <col min="3" max="3" width="33.875" style="109" customWidth="1"/>
    <col min="4" max="4" width="10" style="109"/>
    <col min="5" max="5" width="10.125" style="109" bestFit="1" customWidth="1"/>
    <col min="6" max="16384" width="10" style="109"/>
  </cols>
  <sheetData>
    <row r="1" spans="2:5" s="109" customFormat="1" ht="15.75" x14ac:dyDescent="0.2">
      <c r="B1" s="107" t="s">
        <v>73</v>
      </c>
      <c r="C1" s="108"/>
      <c r="D1" s="108" t="s">
        <v>77</v>
      </c>
      <c r="E1" s="108"/>
    </row>
    <row r="2" spans="2:5" s="109" customFormat="1" ht="42.75" x14ac:dyDescent="0.2">
      <c r="B2" s="110" t="s">
        <v>74</v>
      </c>
      <c r="C2" s="108"/>
      <c r="D2" s="111" t="s">
        <v>82</v>
      </c>
      <c r="E2" s="112"/>
    </row>
    <row r="3" spans="2:5" s="109" customFormat="1" ht="42.75" x14ac:dyDescent="0.2">
      <c r="B3" s="110" t="s">
        <v>75</v>
      </c>
      <c r="C3" s="108"/>
      <c r="D3" s="111" t="s">
        <v>83</v>
      </c>
      <c r="E3" s="112"/>
    </row>
    <row r="4" spans="2:5" s="109" customFormat="1" ht="15" x14ac:dyDescent="0.2">
      <c r="B4" s="110" t="s">
        <v>76</v>
      </c>
      <c r="C4" s="112"/>
      <c r="D4" s="112"/>
      <c r="E4" s="112"/>
    </row>
    <row r="5" spans="2:5" s="109" customFormat="1" ht="15" x14ac:dyDescent="0.2">
      <c r="B5" s="113"/>
      <c r="C5" s="114" t="s">
        <v>15</v>
      </c>
      <c r="D5" s="115" t="s">
        <v>16</v>
      </c>
      <c r="E5" s="116"/>
    </row>
    <row r="6" spans="2:5" s="109" customFormat="1" ht="15" x14ac:dyDescent="0.2">
      <c r="B6" s="117" t="s">
        <v>27</v>
      </c>
      <c r="C6" s="118"/>
      <c r="D6" s="119"/>
      <c r="E6" s="120"/>
    </row>
    <row r="7" spans="2:5" s="109" customFormat="1" ht="15" x14ac:dyDescent="0.2">
      <c r="B7" s="121" t="s">
        <v>28</v>
      </c>
      <c r="C7" s="122"/>
      <c r="D7" s="115"/>
      <c r="E7" s="120"/>
    </row>
    <row r="8" spans="2:5" s="109" customFormat="1" ht="15" x14ac:dyDescent="0.2">
      <c r="B8" s="117" t="s">
        <v>29</v>
      </c>
      <c r="C8" s="123"/>
      <c r="D8" s="123"/>
      <c r="E8" s="120"/>
    </row>
    <row r="9" spans="2:5" s="109" customFormat="1" ht="15" x14ac:dyDescent="0.2">
      <c r="B9" s="117" t="s">
        <v>30</v>
      </c>
      <c r="C9" s="124"/>
      <c r="D9" s="125"/>
      <c r="E9" s="120"/>
    </row>
    <row r="10" spans="2:5" s="75" customFormat="1" ht="15" x14ac:dyDescent="0.2">
      <c r="B10" s="117" t="s">
        <v>86</v>
      </c>
      <c r="C10" s="126"/>
      <c r="D10" s="125"/>
      <c r="E10" s="120"/>
    </row>
    <row r="11" spans="2:5" s="75" customFormat="1" ht="15" x14ac:dyDescent="0.2">
      <c r="B11" s="117" t="s">
        <v>87</v>
      </c>
      <c r="C11" s="124"/>
      <c r="D11" s="125"/>
      <c r="E11" s="120"/>
    </row>
    <row r="12" spans="2:5" s="109" customFormat="1" ht="15" x14ac:dyDescent="0.2">
      <c r="B12" s="117" t="s">
        <v>31</v>
      </c>
      <c r="C12" s="118"/>
      <c r="D12" s="125"/>
      <c r="E12" s="120"/>
    </row>
    <row r="13" spans="2:5" s="109" customFormat="1" ht="15" x14ac:dyDescent="0.2">
      <c r="B13" s="117" t="s">
        <v>32</v>
      </c>
      <c r="C13" s="124"/>
      <c r="D13" s="125"/>
      <c r="E13" s="120"/>
    </row>
    <row r="14" spans="2:5" s="109" customFormat="1" ht="15" x14ac:dyDescent="0.2">
      <c r="B14" s="127" t="s">
        <v>33</v>
      </c>
      <c r="C14" s="128"/>
      <c r="D14" s="129"/>
      <c r="E14" s="120"/>
    </row>
    <row r="15" spans="2:5" s="109" customFormat="1" ht="15" x14ac:dyDescent="0.2">
      <c r="B15" s="130" t="s">
        <v>34</v>
      </c>
      <c r="C15" s="131"/>
      <c r="D15" s="132"/>
      <c r="E15" s="120"/>
    </row>
    <row r="16" spans="2:5" s="109" customFormat="1" ht="15" x14ac:dyDescent="0.2">
      <c r="B16" s="130" t="s">
        <v>35</v>
      </c>
      <c r="C16" s="131"/>
      <c r="D16" s="132"/>
      <c r="E16" s="120"/>
    </row>
    <row r="17" spans="2:5" s="109" customFormat="1" ht="15" x14ac:dyDescent="0.2">
      <c r="B17" s="130" t="s">
        <v>36</v>
      </c>
      <c r="C17" s="131"/>
      <c r="D17" s="132"/>
      <c r="E17" s="120"/>
    </row>
    <row r="18" spans="2:5" s="109" customFormat="1" x14ac:dyDescent="0.2">
      <c r="B18" s="133"/>
      <c r="C18" s="134" t="s">
        <v>39</v>
      </c>
      <c r="D18" s="134" t="s">
        <v>21</v>
      </c>
      <c r="E18" s="120"/>
    </row>
    <row r="19" spans="2:5" s="109" customFormat="1" ht="15" x14ac:dyDescent="0.2">
      <c r="B19" s="135" t="s">
        <v>37</v>
      </c>
      <c r="C19" s="136"/>
      <c r="D19" s="136"/>
      <c r="E19" s="120"/>
    </row>
    <row r="20" spans="2:5" s="109" customFormat="1" ht="15" x14ac:dyDescent="0.2">
      <c r="B20" s="135" t="s">
        <v>38</v>
      </c>
      <c r="C20" s="123"/>
      <c r="D20" s="123"/>
      <c r="E20" s="120"/>
    </row>
    <row r="21" spans="2:5" s="109" customFormat="1" ht="15" x14ac:dyDescent="0.2">
      <c r="B21" s="137" t="s">
        <v>40</v>
      </c>
      <c r="C21" s="138"/>
      <c r="D21" s="138"/>
      <c r="E21" s="120"/>
    </row>
    <row r="22" spans="2:5" s="109" customFormat="1" ht="15" x14ac:dyDescent="0.2">
      <c r="B22" s="139" t="s">
        <v>41</v>
      </c>
      <c r="C22" s="138"/>
      <c r="D22" s="138"/>
      <c r="E22" s="120"/>
    </row>
    <row r="23" spans="2:5" s="109" customFormat="1" ht="15" x14ac:dyDescent="0.2">
      <c r="B23" s="140" t="s">
        <v>42</v>
      </c>
      <c r="C23" s="123"/>
      <c r="D23" s="123"/>
      <c r="E23" s="120"/>
    </row>
    <row r="24" spans="2:5" s="109" customFormat="1" ht="15" x14ac:dyDescent="0.2">
      <c r="B24" s="140" t="s">
        <v>43</v>
      </c>
      <c r="C24" s="123"/>
      <c r="D24" s="123"/>
      <c r="E24" s="120"/>
    </row>
    <row r="25" spans="2:5" s="109" customFormat="1" x14ac:dyDescent="0.2">
      <c r="B25" s="141" t="s">
        <v>65</v>
      </c>
      <c r="C25" s="141"/>
      <c r="D25" s="141"/>
      <c r="E25" s="142"/>
    </row>
    <row r="26" spans="2:5" s="109" customFormat="1" x14ac:dyDescent="0.2">
      <c r="B26" s="143" t="s">
        <v>62</v>
      </c>
      <c r="C26" s="144"/>
      <c r="D26" s="145"/>
      <c r="E26" s="146"/>
    </row>
    <row r="27" spans="2:5" s="75" customFormat="1" x14ac:dyDescent="0.2">
      <c r="B27" s="143" t="s">
        <v>84</v>
      </c>
      <c r="C27" s="123"/>
      <c r="D27" s="147"/>
      <c r="E27" s="146"/>
    </row>
    <row r="28" spans="2:5" s="75" customFormat="1" x14ac:dyDescent="0.2">
      <c r="B28" s="143" t="s">
        <v>85</v>
      </c>
      <c r="C28" s="123"/>
      <c r="D28" s="147"/>
      <c r="E28" s="146"/>
    </row>
    <row r="29" spans="2:5" s="109" customFormat="1" x14ac:dyDescent="0.2">
      <c r="B29" s="143" t="s">
        <v>46</v>
      </c>
      <c r="C29" s="144"/>
      <c r="D29" s="145"/>
      <c r="E29" s="146"/>
    </row>
    <row r="30" spans="2:5" s="109" customFormat="1" x14ac:dyDescent="0.2">
      <c r="B30" s="148" t="s">
        <v>63</v>
      </c>
      <c r="C30" s="149" t="s">
        <v>64</v>
      </c>
      <c r="D30" s="150" t="s">
        <v>21</v>
      </c>
      <c r="E30" s="151" t="s">
        <v>7</v>
      </c>
    </row>
    <row r="31" spans="2:5" s="109" customFormat="1" x14ac:dyDescent="0.2">
      <c r="B31" s="148"/>
      <c r="C31" s="152"/>
      <c r="D31" s="153"/>
      <c r="E31" s="123"/>
    </row>
    <row r="32" spans="2:5" s="109" customFormat="1" x14ac:dyDescent="0.2">
      <c r="B32" s="143" t="s">
        <v>23</v>
      </c>
      <c r="C32" s="149"/>
      <c r="D32" s="149"/>
      <c r="E32" s="154"/>
    </row>
    <row r="33" spans="2:5" s="109" customFormat="1" x14ac:dyDescent="0.2">
      <c r="B33" s="143" t="s">
        <v>25</v>
      </c>
      <c r="C33" s="149"/>
      <c r="D33" s="149"/>
      <c r="E33" s="154"/>
    </row>
    <row r="34" spans="2:5" s="109" customFormat="1" x14ac:dyDescent="0.2">
      <c r="B34" s="143" t="s">
        <v>88</v>
      </c>
      <c r="C34" s="149"/>
      <c r="D34" s="149"/>
      <c r="E34" s="154"/>
    </row>
    <row r="36" spans="2:5" s="109" customFormat="1" x14ac:dyDescent="0.2">
      <c r="B36" s="155" t="s">
        <v>89</v>
      </c>
      <c r="C36" s="155"/>
    </row>
    <row r="37" spans="2:5" s="109" customFormat="1" x14ac:dyDescent="0.2">
      <c r="B37" s="155" t="s">
        <v>79</v>
      </c>
      <c r="C37" s="155"/>
    </row>
  </sheetData>
  <mergeCells count="8">
    <mergeCell ref="C26:D26"/>
    <mergeCell ref="C29:D29"/>
    <mergeCell ref="B30:B31"/>
    <mergeCell ref="B25:D25"/>
    <mergeCell ref="C14:D14"/>
    <mergeCell ref="C15:D15"/>
    <mergeCell ref="C16:D16"/>
    <mergeCell ref="C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zoomScale="147" workbookViewId="0">
      <selection activeCell="K5" sqref="K5"/>
    </sheetView>
  </sheetViews>
  <sheetFormatPr defaultColWidth="10" defaultRowHeight="14.25" x14ac:dyDescent="0.2"/>
  <cols>
    <col min="1" max="2" width="3.375" style="89" customWidth="1"/>
    <col min="3" max="14" width="4.75" style="89" customWidth="1"/>
    <col min="15" max="17" width="4.125" style="89" customWidth="1"/>
    <col min="18" max="29" width="3.625" style="89" customWidth="1"/>
    <col min="30" max="16384" width="10" style="89"/>
  </cols>
  <sheetData>
    <row r="1" spans="1:29" ht="18" x14ac:dyDescent="0.2">
      <c r="A1" s="87" t="s">
        <v>70</v>
      </c>
      <c r="B1" s="88"/>
      <c r="C1" s="88"/>
      <c r="D1" s="26">
        <f>'Entry page'!C1</f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15.75" x14ac:dyDescent="0.2">
      <c r="A2" s="90" t="s">
        <v>69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15.75" x14ac:dyDescent="0.2">
      <c r="A3" s="89" t="s">
        <v>68</v>
      </c>
      <c r="D3" s="1">
        <f>'Entry page'!C3</f>
        <v>0</v>
      </c>
      <c r="I3" s="92" t="s">
        <v>77</v>
      </c>
      <c r="J3" s="92"/>
      <c r="K3" s="1">
        <f>'Entry page'!E1</f>
        <v>0</v>
      </c>
      <c r="O3" s="92" t="s">
        <v>78</v>
      </c>
      <c r="P3" s="92"/>
      <c r="Q3" s="1">
        <f>'Entry page'!C4</f>
        <v>0</v>
      </c>
    </row>
    <row r="4" spans="1:29" ht="47.85" customHeight="1" x14ac:dyDescent="0.2">
      <c r="A4" s="93" t="s">
        <v>3</v>
      </c>
      <c r="B4" s="93" t="s">
        <v>67</v>
      </c>
      <c r="C4" s="94" t="s">
        <v>10</v>
      </c>
      <c r="D4" s="94"/>
      <c r="E4" s="94" t="s">
        <v>9</v>
      </c>
      <c r="F4" s="94"/>
      <c r="G4" s="94" t="s">
        <v>11</v>
      </c>
      <c r="H4" s="94"/>
      <c r="I4" s="94" t="s">
        <v>12</v>
      </c>
      <c r="J4" s="94"/>
      <c r="K4" s="94" t="s">
        <v>13</v>
      </c>
      <c r="L4" s="94"/>
      <c r="M4" s="94" t="s">
        <v>14</v>
      </c>
      <c r="N4" s="95"/>
      <c r="O4" s="93" t="s">
        <v>17</v>
      </c>
      <c r="P4" s="93" t="s">
        <v>18</v>
      </c>
      <c r="Q4" s="96" t="s">
        <v>19</v>
      </c>
      <c r="R4" s="97" t="s">
        <v>22</v>
      </c>
      <c r="S4" s="97"/>
      <c r="T4" s="97" t="s">
        <v>23</v>
      </c>
      <c r="U4" s="97"/>
      <c r="V4" s="97" t="s">
        <v>24</v>
      </c>
      <c r="W4" s="97"/>
      <c r="X4" s="97" t="s">
        <v>25</v>
      </c>
      <c r="Y4" s="97"/>
      <c r="Z4" s="97" t="s">
        <v>26</v>
      </c>
      <c r="AA4" s="97"/>
      <c r="AB4" s="97" t="s">
        <v>8</v>
      </c>
      <c r="AC4" s="97"/>
    </row>
    <row r="5" spans="1:29" ht="57.95" customHeight="1" x14ac:dyDescent="0.2">
      <c r="A5" s="98"/>
      <c r="B5" s="98"/>
      <c r="C5" s="99" t="s">
        <v>15</v>
      </c>
      <c r="D5" s="99" t="s">
        <v>16</v>
      </c>
      <c r="E5" s="99" t="s">
        <v>15</v>
      </c>
      <c r="F5" s="99" t="s">
        <v>16</v>
      </c>
      <c r="G5" s="99" t="s">
        <v>15</v>
      </c>
      <c r="H5" s="99" t="s">
        <v>16</v>
      </c>
      <c r="I5" s="99" t="s">
        <v>15</v>
      </c>
      <c r="J5" s="99" t="s">
        <v>16</v>
      </c>
      <c r="K5" s="106" t="s">
        <v>15</v>
      </c>
      <c r="L5" s="99" t="s">
        <v>16</v>
      </c>
      <c r="M5" s="99" t="s">
        <v>15</v>
      </c>
      <c r="N5" s="100" t="s">
        <v>16</v>
      </c>
      <c r="O5" s="98"/>
      <c r="P5" s="98"/>
      <c r="Q5" s="101"/>
      <c r="R5" s="102" t="s">
        <v>20</v>
      </c>
      <c r="S5" s="102" t="s">
        <v>21</v>
      </c>
      <c r="T5" s="102" t="s">
        <v>20</v>
      </c>
      <c r="U5" s="102" t="s">
        <v>21</v>
      </c>
      <c r="V5" s="102" t="s">
        <v>20</v>
      </c>
      <c r="W5" s="102" t="s">
        <v>21</v>
      </c>
      <c r="X5" s="102" t="s">
        <v>20</v>
      </c>
      <c r="Y5" s="102" t="s">
        <v>21</v>
      </c>
      <c r="Z5" s="102" t="s">
        <v>20</v>
      </c>
      <c r="AA5" s="102" t="s">
        <v>21</v>
      </c>
      <c r="AB5" s="102" t="s">
        <v>20</v>
      </c>
      <c r="AC5" s="102" t="s">
        <v>21</v>
      </c>
    </row>
    <row r="6" spans="1:29" ht="99.95" customHeight="1" x14ac:dyDescent="0.2">
      <c r="A6" s="103">
        <v>1</v>
      </c>
      <c r="B6" s="104" t="s">
        <v>4</v>
      </c>
      <c r="C6" s="27">
        <f>'Entry page'!C6</f>
        <v>0</v>
      </c>
      <c r="D6" s="27">
        <f>'Entry page'!D6</f>
        <v>0</v>
      </c>
      <c r="E6" s="27">
        <f>'Entry page'!C8</f>
        <v>0</v>
      </c>
      <c r="F6" s="27">
        <f>'Entry page'!D8</f>
        <v>0</v>
      </c>
      <c r="G6" s="27">
        <f>'Entry page'!C10</f>
        <v>0</v>
      </c>
      <c r="H6" s="27">
        <f>'Entry page'!D10</f>
        <v>0</v>
      </c>
      <c r="I6" s="27">
        <f>C6+E6+G6</f>
        <v>0</v>
      </c>
      <c r="J6" s="27">
        <f>D6+F6+H6</f>
        <v>0</v>
      </c>
      <c r="K6" s="27">
        <f>'Entry page'!C12</f>
        <v>0</v>
      </c>
      <c r="L6" s="27">
        <f>'Entry page'!D12</f>
        <v>0</v>
      </c>
      <c r="M6" s="27">
        <f>I6-K6</f>
        <v>0</v>
      </c>
      <c r="N6" s="27">
        <f>J6-L6</f>
        <v>0</v>
      </c>
      <c r="O6" s="28">
        <f>'Entry page'!C14</f>
        <v>0</v>
      </c>
      <c r="P6" s="27">
        <f>SUM(K6:L6)/0.1</f>
        <v>0</v>
      </c>
      <c r="Q6" s="28">
        <f>'Entry page'!C16</f>
        <v>0</v>
      </c>
      <c r="R6" s="27">
        <f>'Entry page'!C19</f>
        <v>0</v>
      </c>
      <c r="S6" s="27">
        <f>'Entry page'!D19</f>
        <v>0</v>
      </c>
      <c r="T6" s="27">
        <f>'Entry page'!C21</f>
        <v>0</v>
      </c>
      <c r="U6" s="27">
        <f>'Entry page'!D21</f>
        <v>0</v>
      </c>
      <c r="V6" s="27">
        <f>R6+T6</f>
        <v>0</v>
      </c>
      <c r="W6" s="27">
        <f>S6+U6</f>
        <v>0</v>
      </c>
      <c r="X6" s="27">
        <f>ROUND(P6*6.78,0)</f>
        <v>0</v>
      </c>
      <c r="Y6" s="27">
        <f>Q6*2297</f>
        <v>0</v>
      </c>
      <c r="Z6" s="27">
        <f>'Entry page'!C23+X6</f>
        <v>0</v>
      </c>
      <c r="AA6" s="27">
        <f>Y6+'Entry page'!D23</f>
        <v>0</v>
      </c>
      <c r="AB6" s="27">
        <f>V6-Z6</f>
        <v>0</v>
      </c>
      <c r="AC6" s="27">
        <f>W6-AA6</f>
        <v>0</v>
      </c>
    </row>
    <row r="7" spans="1:29" ht="87.6" customHeight="1" x14ac:dyDescent="0.2">
      <c r="A7" s="103">
        <v>2</v>
      </c>
      <c r="B7" s="104" t="s">
        <v>5</v>
      </c>
      <c r="C7" s="27">
        <f>'Entry page'!C7</f>
        <v>0</v>
      </c>
      <c r="D7" s="27">
        <f>'Entry page'!D7</f>
        <v>0</v>
      </c>
      <c r="E7" s="27">
        <f>'Entry page'!C9</f>
        <v>0</v>
      </c>
      <c r="F7" s="27">
        <f>'Entry page'!D9</f>
        <v>0</v>
      </c>
      <c r="G7" s="27">
        <f>'Entry page'!C11</f>
        <v>0</v>
      </c>
      <c r="H7" s="27">
        <f>'Entry page'!D11</f>
        <v>0</v>
      </c>
      <c r="I7" s="27">
        <f>C7+E7+G7</f>
        <v>0</v>
      </c>
      <c r="J7" s="27">
        <f>D7+F7+H7</f>
        <v>0</v>
      </c>
      <c r="K7" s="27">
        <f>'Entry page'!C13</f>
        <v>0</v>
      </c>
      <c r="L7" s="27">
        <f>'Entry page'!D13</f>
        <v>0</v>
      </c>
      <c r="M7" s="27">
        <f>I7-K7</f>
        <v>0</v>
      </c>
      <c r="N7" s="27">
        <f>J7-L7</f>
        <v>0</v>
      </c>
      <c r="O7" s="28">
        <f>'Entry page'!C15</f>
        <v>0</v>
      </c>
      <c r="P7" s="27">
        <f>SUM(K7:L7)/0.15</f>
        <v>0</v>
      </c>
      <c r="Q7" s="28">
        <f>'Entry page'!C17</f>
        <v>0</v>
      </c>
      <c r="R7" s="27">
        <f>'Entry page'!C20</f>
        <v>0</v>
      </c>
      <c r="S7" s="27">
        <f>'Entry page'!D20</f>
        <v>0</v>
      </c>
      <c r="T7" s="27">
        <f>'Entry page'!C22</f>
        <v>0</v>
      </c>
      <c r="U7" s="27">
        <f>'Entry page'!D22</f>
        <v>0</v>
      </c>
      <c r="V7" s="27">
        <f>R7+T7</f>
        <v>0</v>
      </c>
      <c r="W7" s="27">
        <f>S7+U7</f>
        <v>0</v>
      </c>
      <c r="X7" s="27">
        <f>ROUND(P7*10.17,0)</f>
        <v>0</v>
      </c>
      <c r="Y7" s="27">
        <f>Q7*2143</f>
        <v>0</v>
      </c>
      <c r="Z7" s="27">
        <f>'Entry page'!C24+X7</f>
        <v>0</v>
      </c>
      <c r="AA7" s="27">
        <f>'Entry page'!D24+Y7</f>
        <v>0</v>
      </c>
      <c r="AB7" s="27">
        <f>V7-Z7</f>
        <v>0</v>
      </c>
      <c r="AC7" s="27">
        <f>W7-AA7</f>
        <v>0</v>
      </c>
    </row>
    <row r="9" spans="1:29" x14ac:dyDescent="0.2">
      <c r="B9" s="105" t="s">
        <v>80</v>
      </c>
      <c r="C9" s="105"/>
      <c r="D9" s="105"/>
      <c r="E9" s="105"/>
      <c r="F9" s="60">
        <f>'Entry page'!E2</f>
        <v>0</v>
      </c>
      <c r="G9" s="60"/>
      <c r="H9" s="60"/>
      <c r="I9" s="60"/>
    </row>
    <row r="10" spans="1:29" x14ac:dyDescent="0.2">
      <c r="B10" s="89" t="s">
        <v>81</v>
      </c>
      <c r="D10" s="59">
        <f>'Entry page'!E3</f>
        <v>0</v>
      </c>
      <c r="E10" s="59"/>
      <c r="F10" s="59"/>
      <c r="G10" s="59"/>
    </row>
  </sheetData>
  <sheetProtection password="CCEB" sheet="1" objects="1" scenarios="1" formatCells="0" formatColumns="0" formatRows="0" insertColumns="0" insertRows="0" insertHyperlinks="0" deleteColumns="0" deleteRows="0" sort="0" autoFilter="0" pivotTables="0"/>
  <mergeCells count="23">
    <mergeCell ref="O3:P3"/>
    <mergeCell ref="A2:AC2"/>
    <mergeCell ref="Q4:Q5"/>
    <mergeCell ref="AB4:AC4"/>
    <mergeCell ref="P4:P5"/>
    <mergeCell ref="E4:F4"/>
    <mergeCell ref="O4:O5"/>
    <mergeCell ref="X4:Y4"/>
    <mergeCell ref="C4:D4"/>
    <mergeCell ref="V4:W4"/>
    <mergeCell ref="G4:H4"/>
    <mergeCell ref="T4:U4"/>
    <mergeCell ref="M4:N4"/>
    <mergeCell ref="I4:J4"/>
    <mergeCell ref="A4:A5"/>
    <mergeCell ref="Z4:AA4"/>
    <mergeCell ref="K4:L4"/>
    <mergeCell ref="R4:S4"/>
    <mergeCell ref="D10:G10"/>
    <mergeCell ref="B9:E9"/>
    <mergeCell ref="F9:I9"/>
    <mergeCell ref="I3:J3"/>
    <mergeCell ref="B4:B5"/>
  </mergeCells>
  <pageMargins left="0.69999998807907104" right="0.69999998807907104" top="0.75" bottom="0.75" header="0.3" footer="0.3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opLeftCell="H1" workbookViewId="0">
      <selection activeCell="L18" sqref="L18"/>
    </sheetView>
  </sheetViews>
  <sheetFormatPr defaultColWidth="10" defaultRowHeight="14.25" x14ac:dyDescent="0.2"/>
  <cols>
    <col min="1" max="1" width="10" style="29" bestFit="1" customWidth="1"/>
    <col min="2" max="2" width="6.625" style="29" customWidth="1"/>
    <col min="3" max="3" width="5.25" style="29" customWidth="1"/>
    <col min="4" max="7" width="3.875" style="29" customWidth="1"/>
    <col min="8" max="13" width="5.125" style="29" customWidth="1"/>
    <col min="14" max="15" width="6" style="29" customWidth="1"/>
    <col min="16" max="16" width="5.375" style="29" customWidth="1"/>
    <col min="17" max="17" width="5.5" style="29" customWidth="1"/>
    <col min="18" max="21" width="4.5" style="29" customWidth="1"/>
    <col min="22" max="22" width="5.25" style="29" customWidth="1"/>
    <col min="23" max="23" width="7.125" style="29" customWidth="1"/>
    <col min="24" max="25" width="4.5" style="29" customWidth="1"/>
    <col min="26" max="26" width="5.75" style="29" customWidth="1"/>
    <col min="27" max="27" width="7.875" style="29" customWidth="1"/>
    <col min="28" max="28" width="4.375" style="29" customWidth="1"/>
    <col min="29" max="29" width="5.5" style="29" customWidth="1"/>
    <col min="30" max="16384" width="10" style="29"/>
  </cols>
  <sheetData>
    <row r="1" spans="1:29" x14ac:dyDescent="0.2">
      <c r="A1" s="61" t="s">
        <v>100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 t="s">
        <v>101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6" t="s">
        <v>97</v>
      </c>
      <c r="B2" s="64" t="s">
        <v>90</v>
      </c>
      <c r="C2" s="62"/>
      <c r="D2" s="62" t="s">
        <v>46</v>
      </c>
      <c r="E2" s="62"/>
      <c r="F2" s="66" t="s">
        <v>98</v>
      </c>
      <c r="G2" s="66"/>
      <c r="H2" s="66" t="s">
        <v>99</v>
      </c>
      <c r="I2" s="66"/>
      <c r="J2" s="66" t="s">
        <v>93</v>
      </c>
      <c r="K2" s="66"/>
      <c r="L2" s="66" t="s">
        <v>14</v>
      </c>
      <c r="M2" s="67"/>
      <c r="N2" s="62" t="s">
        <v>58</v>
      </c>
      <c r="O2" s="62" t="s">
        <v>94</v>
      </c>
      <c r="P2" s="64" t="s">
        <v>90</v>
      </c>
      <c r="Q2" s="62"/>
      <c r="R2" s="62" t="s">
        <v>46</v>
      </c>
      <c r="S2" s="62"/>
      <c r="T2" s="66" t="s">
        <v>98</v>
      </c>
      <c r="U2" s="66"/>
      <c r="V2" s="62" t="s">
        <v>99</v>
      </c>
      <c r="W2" s="62"/>
      <c r="X2" s="62" t="s">
        <v>93</v>
      </c>
      <c r="Y2" s="62"/>
      <c r="Z2" s="62" t="s">
        <v>14</v>
      </c>
      <c r="AA2" s="65"/>
      <c r="AB2" s="62" t="s">
        <v>58</v>
      </c>
      <c r="AC2" s="62" t="s">
        <v>94</v>
      </c>
    </row>
    <row r="3" spans="1:29" ht="27" customHeight="1" x14ac:dyDescent="0.2">
      <c r="A3" s="61"/>
      <c r="B3" s="30" t="s">
        <v>91</v>
      </c>
      <c r="C3" s="31" t="s">
        <v>92</v>
      </c>
      <c r="D3" s="30" t="s">
        <v>91</v>
      </c>
      <c r="E3" s="31" t="s">
        <v>92</v>
      </c>
      <c r="F3" s="30" t="s">
        <v>91</v>
      </c>
      <c r="G3" s="31" t="s">
        <v>92</v>
      </c>
      <c r="H3" s="30" t="s">
        <v>91</v>
      </c>
      <c r="I3" s="31" t="s">
        <v>92</v>
      </c>
      <c r="J3" s="31" t="s">
        <v>91</v>
      </c>
      <c r="K3" s="31" t="s">
        <v>92</v>
      </c>
      <c r="L3" s="31" t="s">
        <v>91</v>
      </c>
      <c r="M3" s="32" t="s">
        <v>92</v>
      </c>
      <c r="N3" s="63"/>
      <c r="O3" s="63"/>
      <c r="P3" s="30" t="s">
        <v>91</v>
      </c>
      <c r="Q3" s="31" t="s">
        <v>92</v>
      </c>
      <c r="R3" s="30" t="s">
        <v>91</v>
      </c>
      <c r="S3" s="31" t="s">
        <v>92</v>
      </c>
      <c r="T3" s="30" t="s">
        <v>91</v>
      </c>
      <c r="U3" s="31" t="s">
        <v>92</v>
      </c>
      <c r="V3" s="30" t="s">
        <v>91</v>
      </c>
      <c r="W3" s="31" t="s">
        <v>92</v>
      </c>
      <c r="X3" s="31" t="s">
        <v>91</v>
      </c>
      <c r="Y3" s="31" t="s">
        <v>92</v>
      </c>
      <c r="Z3" s="31" t="s">
        <v>91</v>
      </c>
      <c r="AA3" s="32" t="s">
        <v>92</v>
      </c>
      <c r="AB3" s="63"/>
      <c r="AC3" s="63"/>
    </row>
    <row r="4" spans="1:29" x14ac:dyDescent="0.2">
      <c r="A4" s="33"/>
      <c r="B4" s="34">
        <v>77.55</v>
      </c>
      <c r="C4" s="31">
        <v>39.049999999999997</v>
      </c>
      <c r="D4" s="31"/>
      <c r="E4" s="31"/>
      <c r="F4" s="31"/>
      <c r="G4" s="31"/>
      <c r="H4" s="35" t="str">
        <f t="shared" ref="H4:H27" si="0">IF(A4="","",B4+D4+F4)</f>
        <v/>
      </c>
      <c r="I4" s="35" t="str">
        <f t="shared" ref="I4:I27" si="1">IF(A4="","",C4+E4+G4)</f>
        <v/>
      </c>
      <c r="J4" s="35" t="str">
        <f t="shared" ref="J4:J27" si="2">IF(A4="","",IF(O4="wheat",0.15*N4,"0"))</f>
        <v/>
      </c>
      <c r="K4" s="35" t="str">
        <f t="shared" ref="K4:K27" si="3">IF(A4="","",IF(O4="Rice",0.15*N4,"0"))</f>
        <v/>
      </c>
      <c r="L4" s="35" t="str">
        <f t="shared" ref="L4:L27" si="4">IF(A4="","",IF(O4="wheat",H4-J4,B4+D4+F4))</f>
        <v/>
      </c>
      <c r="M4" s="36" t="str">
        <f t="shared" ref="M4:M27" si="5">IF(A4="","",IF(O4="Rice",I4-K4,C4+E4+G4))</f>
        <v/>
      </c>
      <c r="N4" s="31"/>
      <c r="O4" s="31" t="s">
        <v>96</v>
      </c>
      <c r="P4" s="30">
        <v>100.6</v>
      </c>
      <c r="Q4" s="31">
        <v>52.6</v>
      </c>
      <c r="R4" s="31"/>
      <c r="S4" s="31"/>
      <c r="T4" s="31"/>
      <c r="U4" s="31"/>
      <c r="V4" s="35" t="str">
        <f t="shared" ref="V4:V27" si="6">IF(A4="","",P4+R4+T4)</f>
        <v/>
      </c>
      <c r="W4" s="35" t="str">
        <f t="shared" ref="W4:W27" si="7">IF(A4="","",Q4+S4+U4)</f>
        <v/>
      </c>
      <c r="X4" s="35" t="str">
        <f t="shared" ref="X4:X27" si="8">IF(A4="","",IF(AC4="wheat",0.1*AB4,"0"))</f>
        <v/>
      </c>
      <c r="Y4" s="35" t="str">
        <f t="shared" ref="Y4:Y27" si="9">IF(A4="","",IF(AC4="Rice",0.1*AB4,"0"))</f>
        <v/>
      </c>
      <c r="Z4" s="35" t="str">
        <f t="shared" ref="Z4:Z27" si="10">IF(A4="","",IF(AC4="wheat",V4-X4,P4+R4+T4))</f>
        <v/>
      </c>
      <c r="AA4" s="36" t="str">
        <f t="shared" ref="AA4:AA27" si="11">IF(A4="","",IF(AC4="Rice",W4-Y4,Q4+S4+U4))</f>
        <v/>
      </c>
      <c r="AB4" s="31"/>
      <c r="AC4" s="31" t="s">
        <v>96</v>
      </c>
    </row>
    <row r="5" spans="1:29" x14ac:dyDescent="0.2">
      <c r="A5" s="33"/>
      <c r="B5" s="37" t="str">
        <f t="shared" ref="B5:B27" si="12">IF(A5="","",H4-J4)</f>
        <v/>
      </c>
      <c r="C5" s="35" t="str">
        <f t="shared" ref="C5:C27" si="13">IF(A5="","",I4-K4)</f>
        <v/>
      </c>
      <c r="D5" s="31"/>
      <c r="E5" s="31"/>
      <c r="F5" s="31"/>
      <c r="G5" s="31"/>
      <c r="H5" s="35" t="str">
        <f t="shared" si="0"/>
        <v/>
      </c>
      <c r="I5" s="35" t="str">
        <f t="shared" si="1"/>
        <v/>
      </c>
      <c r="J5" s="35" t="str">
        <f t="shared" si="2"/>
        <v/>
      </c>
      <c r="K5" s="35" t="str">
        <f t="shared" si="3"/>
        <v/>
      </c>
      <c r="L5" s="35" t="str">
        <f t="shared" si="4"/>
        <v/>
      </c>
      <c r="M5" s="36" t="str">
        <f t="shared" si="5"/>
        <v/>
      </c>
      <c r="N5" s="31"/>
      <c r="O5" s="31" t="s">
        <v>96</v>
      </c>
      <c r="P5" s="37" t="str">
        <f t="shared" ref="P5:P27" si="14">IF(A5="","",V4-X4)</f>
        <v/>
      </c>
      <c r="Q5" s="35" t="str">
        <f t="shared" ref="Q5:Q27" si="15">IF(A5="","",W4-Y4)</f>
        <v/>
      </c>
      <c r="R5" s="31"/>
      <c r="S5" s="31"/>
      <c r="T5" s="31"/>
      <c r="U5" s="31"/>
      <c r="V5" s="35" t="str">
        <f t="shared" si="6"/>
        <v/>
      </c>
      <c r="W5" s="35" t="str">
        <f t="shared" si="7"/>
        <v/>
      </c>
      <c r="X5" s="35" t="str">
        <f t="shared" si="8"/>
        <v/>
      </c>
      <c r="Y5" s="35" t="str">
        <f t="shared" si="9"/>
        <v/>
      </c>
      <c r="Z5" s="35" t="str">
        <f t="shared" si="10"/>
        <v/>
      </c>
      <c r="AA5" s="36" t="str">
        <f t="shared" si="11"/>
        <v/>
      </c>
      <c r="AB5" s="31"/>
      <c r="AC5" s="31" t="s">
        <v>96</v>
      </c>
    </row>
    <row r="6" spans="1:29" x14ac:dyDescent="0.2">
      <c r="A6" s="33"/>
      <c r="B6" s="37" t="str">
        <f t="shared" si="12"/>
        <v/>
      </c>
      <c r="C6" s="35" t="str">
        <f t="shared" si="13"/>
        <v/>
      </c>
      <c r="D6" s="31"/>
      <c r="E6" s="31"/>
      <c r="F6" s="31"/>
      <c r="G6" s="31"/>
      <c r="H6" s="35" t="str">
        <f t="shared" si="0"/>
        <v/>
      </c>
      <c r="I6" s="35" t="str">
        <f t="shared" si="1"/>
        <v/>
      </c>
      <c r="J6" s="35" t="str">
        <f t="shared" si="2"/>
        <v/>
      </c>
      <c r="K6" s="35" t="str">
        <f t="shared" si="3"/>
        <v/>
      </c>
      <c r="L6" s="35" t="str">
        <f t="shared" si="4"/>
        <v/>
      </c>
      <c r="M6" s="36" t="str">
        <f t="shared" si="5"/>
        <v/>
      </c>
      <c r="N6" s="31"/>
      <c r="O6" s="31" t="s">
        <v>96</v>
      </c>
      <c r="P6" s="37" t="str">
        <f t="shared" si="14"/>
        <v/>
      </c>
      <c r="Q6" s="35" t="str">
        <f t="shared" si="15"/>
        <v/>
      </c>
      <c r="R6" s="31"/>
      <c r="S6" s="31"/>
      <c r="T6" s="31"/>
      <c r="U6" s="31"/>
      <c r="V6" s="35" t="str">
        <f t="shared" si="6"/>
        <v/>
      </c>
      <c r="W6" s="35" t="str">
        <f t="shared" si="7"/>
        <v/>
      </c>
      <c r="X6" s="35" t="str">
        <f t="shared" si="8"/>
        <v/>
      </c>
      <c r="Y6" s="35" t="str">
        <f t="shared" si="9"/>
        <v/>
      </c>
      <c r="Z6" s="35" t="str">
        <f t="shared" si="10"/>
        <v/>
      </c>
      <c r="AA6" s="36" t="str">
        <f t="shared" si="11"/>
        <v/>
      </c>
      <c r="AB6" s="31"/>
      <c r="AC6" s="31" t="s">
        <v>96</v>
      </c>
    </row>
    <row r="7" spans="1:29" x14ac:dyDescent="0.2">
      <c r="A7" s="33"/>
      <c r="B7" s="37" t="str">
        <f t="shared" si="12"/>
        <v/>
      </c>
      <c r="C7" s="35" t="str">
        <f t="shared" si="13"/>
        <v/>
      </c>
      <c r="D7" s="31"/>
      <c r="E7" s="31"/>
      <c r="F7" s="31"/>
      <c r="G7" s="31"/>
      <c r="H7" s="35" t="str">
        <f t="shared" si="0"/>
        <v/>
      </c>
      <c r="I7" s="35" t="str">
        <f t="shared" si="1"/>
        <v/>
      </c>
      <c r="J7" s="35" t="str">
        <f t="shared" si="2"/>
        <v/>
      </c>
      <c r="K7" s="35" t="str">
        <f t="shared" si="3"/>
        <v/>
      </c>
      <c r="L7" s="35" t="str">
        <f t="shared" si="4"/>
        <v/>
      </c>
      <c r="M7" s="36" t="str">
        <f t="shared" si="5"/>
        <v/>
      </c>
      <c r="N7" s="31"/>
      <c r="O7" s="31" t="s">
        <v>96</v>
      </c>
      <c r="P7" s="37" t="str">
        <f t="shared" si="14"/>
        <v/>
      </c>
      <c r="Q7" s="35" t="str">
        <f t="shared" si="15"/>
        <v/>
      </c>
      <c r="R7" s="31"/>
      <c r="S7" s="31"/>
      <c r="T7" s="31"/>
      <c r="U7" s="31"/>
      <c r="V7" s="35" t="str">
        <f t="shared" si="6"/>
        <v/>
      </c>
      <c r="W7" s="35" t="str">
        <f t="shared" si="7"/>
        <v/>
      </c>
      <c r="X7" s="35" t="str">
        <f t="shared" si="8"/>
        <v/>
      </c>
      <c r="Y7" s="35" t="str">
        <f t="shared" si="9"/>
        <v/>
      </c>
      <c r="Z7" s="35" t="str">
        <f t="shared" si="10"/>
        <v/>
      </c>
      <c r="AA7" s="36" t="str">
        <f t="shared" si="11"/>
        <v/>
      </c>
      <c r="AB7" s="31"/>
      <c r="AC7" s="31" t="s">
        <v>96</v>
      </c>
    </row>
    <row r="8" spans="1:29" x14ac:dyDescent="0.2">
      <c r="A8" s="33"/>
      <c r="B8" s="37" t="str">
        <f t="shared" si="12"/>
        <v/>
      </c>
      <c r="C8" s="35" t="str">
        <f t="shared" si="13"/>
        <v/>
      </c>
      <c r="D8" s="31"/>
      <c r="E8" s="31"/>
      <c r="F8" s="31"/>
      <c r="G8" s="31"/>
      <c r="H8" s="35" t="str">
        <f t="shared" si="0"/>
        <v/>
      </c>
      <c r="I8" s="35" t="str">
        <f t="shared" si="1"/>
        <v/>
      </c>
      <c r="J8" s="35" t="str">
        <f t="shared" si="2"/>
        <v/>
      </c>
      <c r="K8" s="35" t="str">
        <f t="shared" si="3"/>
        <v/>
      </c>
      <c r="L8" s="35" t="str">
        <f t="shared" si="4"/>
        <v/>
      </c>
      <c r="M8" s="36" t="str">
        <f t="shared" si="5"/>
        <v/>
      </c>
      <c r="N8" s="31"/>
      <c r="O8" s="31" t="s">
        <v>95</v>
      </c>
      <c r="P8" s="37" t="str">
        <f t="shared" si="14"/>
        <v/>
      </c>
      <c r="Q8" s="35" t="str">
        <f t="shared" si="15"/>
        <v/>
      </c>
      <c r="R8" s="31"/>
      <c r="S8" s="31"/>
      <c r="T8" s="31"/>
      <c r="U8" s="31"/>
      <c r="V8" s="35" t="str">
        <f t="shared" si="6"/>
        <v/>
      </c>
      <c r="W8" s="35" t="str">
        <f t="shared" si="7"/>
        <v/>
      </c>
      <c r="X8" s="35" t="str">
        <f t="shared" si="8"/>
        <v/>
      </c>
      <c r="Y8" s="35" t="str">
        <f t="shared" si="9"/>
        <v/>
      </c>
      <c r="Z8" s="35" t="str">
        <f t="shared" si="10"/>
        <v/>
      </c>
      <c r="AA8" s="36" t="str">
        <f t="shared" si="11"/>
        <v/>
      </c>
      <c r="AB8" s="31"/>
      <c r="AC8" s="31" t="s">
        <v>95</v>
      </c>
    </row>
    <row r="9" spans="1:29" x14ac:dyDescent="0.2">
      <c r="A9" s="38"/>
      <c r="B9" s="37" t="str">
        <f t="shared" si="12"/>
        <v/>
      </c>
      <c r="C9" s="35" t="str">
        <f t="shared" si="13"/>
        <v/>
      </c>
      <c r="D9" s="39"/>
      <c r="E9" s="39"/>
      <c r="F9" s="39"/>
      <c r="G9" s="39"/>
      <c r="H9" s="35" t="str">
        <f t="shared" si="0"/>
        <v/>
      </c>
      <c r="I9" s="35" t="str">
        <f t="shared" si="1"/>
        <v/>
      </c>
      <c r="J9" s="35" t="str">
        <f t="shared" si="2"/>
        <v/>
      </c>
      <c r="K9" s="35" t="str">
        <f t="shared" si="3"/>
        <v/>
      </c>
      <c r="L9" s="35" t="str">
        <f t="shared" si="4"/>
        <v/>
      </c>
      <c r="M9" s="36" t="str">
        <f t="shared" si="5"/>
        <v/>
      </c>
      <c r="N9" s="39"/>
      <c r="O9" s="31" t="s">
        <v>96</v>
      </c>
      <c r="P9" s="37" t="str">
        <f t="shared" si="14"/>
        <v/>
      </c>
      <c r="Q9" s="35" t="str">
        <f t="shared" si="15"/>
        <v/>
      </c>
      <c r="R9" s="39"/>
      <c r="S9" s="39"/>
      <c r="T9" s="39"/>
      <c r="U9" s="39"/>
      <c r="V9" s="35" t="str">
        <f t="shared" si="6"/>
        <v/>
      </c>
      <c r="W9" s="35" t="str">
        <f t="shared" si="7"/>
        <v/>
      </c>
      <c r="X9" s="35" t="str">
        <f t="shared" si="8"/>
        <v/>
      </c>
      <c r="Y9" s="35" t="str">
        <f t="shared" si="9"/>
        <v/>
      </c>
      <c r="Z9" s="35" t="str">
        <f t="shared" si="10"/>
        <v/>
      </c>
      <c r="AA9" s="36" t="str">
        <f t="shared" si="11"/>
        <v/>
      </c>
      <c r="AB9" s="39"/>
      <c r="AC9" s="31" t="s">
        <v>96</v>
      </c>
    </row>
    <row r="10" spans="1:29" x14ac:dyDescent="0.2">
      <c r="A10" s="33"/>
      <c r="B10" s="37" t="str">
        <f t="shared" si="12"/>
        <v/>
      </c>
      <c r="C10" s="35" t="str">
        <f t="shared" si="13"/>
        <v/>
      </c>
      <c r="D10" s="31"/>
      <c r="E10" s="31"/>
      <c r="F10" s="31"/>
      <c r="G10" s="31"/>
      <c r="H10" s="35" t="str">
        <f t="shared" si="0"/>
        <v/>
      </c>
      <c r="I10" s="35" t="str">
        <f t="shared" si="1"/>
        <v/>
      </c>
      <c r="J10" s="35" t="str">
        <f t="shared" si="2"/>
        <v/>
      </c>
      <c r="K10" s="35" t="str">
        <f t="shared" si="3"/>
        <v/>
      </c>
      <c r="L10" s="35" t="str">
        <f t="shared" si="4"/>
        <v/>
      </c>
      <c r="M10" s="36" t="str">
        <f t="shared" si="5"/>
        <v/>
      </c>
      <c r="N10" s="31"/>
      <c r="O10" s="31" t="s">
        <v>95</v>
      </c>
      <c r="P10" s="37" t="str">
        <f t="shared" si="14"/>
        <v/>
      </c>
      <c r="Q10" s="35" t="str">
        <f t="shared" si="15"/>
        <v/>
      </c>
      <c r="R10" s="31"/>
      <c r="S10" s="31"/>
      <c r="T10" s="31"/>
      <c r="U10" s="31"/>
      <c r="V10" s="35" t="str">
        <f t="shared" si="6"/>
        <v/>
      </c>
      <c r="W10" s="35" t="str">
        <f t="shared" si="7"/>
        <v/>
      </c>
      <c r="X10" s="35" t="str">
        <f t="shared" si="8"/>
        <v/>
      </c>
      <c r="Y10" s="35" t="str">
        <f t="shared" si="9"/>
        <v/>
      </c>
      <c r="Z10" s="35" t="str">
        <f t="shared" si="10"/>
        <v/>
      </c>
      <c r="AA10" s="36" t="str">
        <f t="shared" si="11"/>
        <v/>
      </c>
      <c r="AB10" s="31"/>
      <c r="AC10" s="31" t="s">
        <v>95</v>
      </c>
    </row>
    <row r="11" spans="1:29" x14ac:dyDescent="0.2">
      <c r="A11" s="33"/>
      <c r="B11" s="37" t="str">
        <f t="shared" si="12"/>
        <v/>
      </c>
      <c r="C11" s="35" t="str">
        <f t="shared" si="13"/>
        <v/>
      </c>
      <c r="D11" s="31"/>
      <c r="E11" s="31"/>
      <c r="F11" s="31"/>
      <c r="G11" s="31"/>
      <c r="H11" s="35" t="str">
        <f t="shared" si="0"/>
        <v/>
      </c>
      <c r="I11" s="35" t="str">
        <f t="shared" si="1"/>
        <v/>
      </c>
      <c r="J11" s="35" t="str">
        <f t="shared" si="2"/>
        <v/>
      </c>
      <c r="K11" s="35" t="str">
        <f t="shared" si="3"/>
        <v/>
      </c>
      <c r="L11" s="35" t="str">
        <f t="shared" si="4"/>
        <v/>
      </c>
      <c r="M11" s="36" t="str">
        <f t="shared" si="5"/>
        <v/>
      </c>
      <c r="N11" s="31"/>
      <c r="O11" s="31" t="s">
        <v>102</v>
      </c>
      <c r="P11" s="37" t="str">
        <f t="shared" si="14"/>
        <v/>
      </c>
      <c r="Q11" s="35" t="str">
        <f t="shared" si="15"/>
        <v/>
      </c>
      <c r="R11" s="31"/>
      <c r="S11" s="31"/>
      <c r="T11" s="31"/>
      <c r="U11" s="31"/>
      <c r="V11" s="35" t="str">
        <f t="shared" si="6"/>
        <v/>
      </c>
      <c r="W11" s="35" t="str">
        <f t="shared" si="7"/>
        <v/>
      </c>
      <c r="X11" s="35" t="str">
        <f t="shared" si="8"/>
        <v/>
      </c>
      <c r="Y11" s="35" t="str">
        <f t="shared" si="9"/>
        <v/>
      </c>
      <c r="Z11" s="35" t="str">
        <f t="shared" si="10"/>
        <v/>
      </c>
      <c r="AA11" s="36" t="str">
        <f t="shared" si="11"/>
        <v/>
      </c>
      <c r="AB11" s="31"/>
      <c r="AC11" s="31" t="s">
        <v>96</v>
      </c>
    </row>
    <row r="12" spans="1:29" x14ac:dyDescent="0.2">
      <c r="A12" s="33"/>
      <c r="B12" s="37" t="str">
        <f t="shared" si="12"/>
        <v/>
      </c>
      <c r="C12" s="35" t="str">
        <f t="shared" si="13"/>
        <v/>
      </c>
      <c r="D12" s="31"/>
      <c r="E12" s="31"/>
      <c r="F12" s="31"/>
      <c r="G12" s="31"/>
      <c r="H12" s="35" t="str">
        <f t="shared" si="0"/>
        <v/>
      </c>
      <c r="I12" s="35" t="str">
        <f t="shared" si="1"/>
        <v/>
      </c>
      <c r="J12" s="35" t="str">
        <f t="shared" si="2"/>
        <v/>
      </c>
      <c r="K12" s="35" t="str">
        <f t="shared" si="3"/>
        <v/>
      </c>
      <c r="L12" s="35" t="str">
        <f t="shared" si="4"/>
        <v/>
      </c>
      <c r="M12" s="36" t="str">
        <f t="shared" si="5"/>
        <v/>
      </c>
      <c r="N12" s="31"/>
      <c r="O12" s="31" t="s">
        <v>102</v>
      </c>
      <c r="P12" s="37" t="str">
        <f t="shared" si="14"/>
        <v/>
      </c>
      <c r="Q12" s="35" t="str">
        <f t="shared" si="15"/>
        <v/>
      </c>
      <c r="R12" s="31"/>
      <c r="S12" s="31"/>
      <c r="T12" s="31"/>
      <c r="U12" s="31"/>
      <c r="V12" s="35" t="str">
        <f t="shared" si="6"/>
        <v/>
      </c>
      <c r="W12" s="35" t="str">
        <f t="shared" si="7"/>
        <v/>
      </c>
      <c r="X12" s="35" t="str">
        <f t="shared" si="8"/>
        <v/>
      </c>
      <c r="Y12" s="35" t="str">
        <f t="shared" si="9"/>
        <v/>
      </c>
      <c r="Z12" s="35" t="str">
        <f t="shared" si="10"/>
        <v/>
      </c>
      <c r="AA12" s="36" t="str">
        <f t="shared" si="11"/>
        <v/>
      </c>
      <c r="AB12" s="31"/>
      <c r="AC12" s="31" t="s">
        <v>96</v>
      </c>
    </row>
    <row r="13" spans="1:29" x14ac:dyDescent="0.2">
      <c r="A13" s="33"/>
      <c r="B13" s="37" t="str">
        <f t="shared" si="12"/>
        <v/>
      </c>
      <c r="C13" s="35" t="str">
        <f t="shared" si="13"/>
        <v/>
      </c>
      <c r="D13" s="31"/>
      <c r="E13" s="31"/>
      <c r="F13" s="31"/>
      <c r="G13" s="31"/>
      <c r="H13" s="35" t="str">
        <f t="shared" si="0"/>
        <v/>
      </c>
      <c r="I13" s="35" t="str">
        <f t="shared" si="1"/>
        <v/>
      </c>
      <c r="J13" s="35" t="str">
        <f t="shared" si="2"/>
        <v/>
      </c>
      <c r="K13" s="35" t="str">
        <f t="shared" si="3"/>
        <v/>
      </c>
      <c r="L13" s="35" t="str">
        <f t="shared" si="4"/>
        <v/>
      </c>
      <c r="M13" s="36" t="str">
        <f t="shared" si="5"/>
        <v/>
      </c>
      <c r="N13" s="31"/>
      <c r="O13" s="31" t="s">
        <v>102</v>
      </c>
      <c r="P13" s="37" t="str">
        <f t="shared" si="14"/>
        <v/>
      </c>
      <c r="Q13" s="35" t="str">
        <f t="shared" si="15"/>
        <v/>
      </c>
      <c r="R13" s="31"/>
      <c r="S13" s="31"/>
      <c r="T13" s="31"/>
      <c r="U13" s="31"/>
      <c r="V13" s="35" t="str">
        <f t="shared" si="6"/>
        <v/>
      </c>
      <c r="W13" s="35" t="str">
        <f t="shared" si="7"/>
        <v/>
      </c>
      <c r="X13" s="35" t="str">
        <f t="shared" si="8"/>
        <v/>
      </c>
      <c r="Y13" s="35" t="str">
        <f t="shared" si="9"/>
        <v/>
      </c>
      <c r="Z13" s="35" t="str">
        <f t="shared" si="10"/>
        <v/>
      </c>
      <c r="AA13" s="36" t="str">
        <f t="shared" si="11"/>
        <v/>
      </c>
      <c r="AB13" s="31"/>
      <c r="AC13" s="31" t="s">
        <v>95</v>
      </c>
    </row>
    <row r="14" spans="1:29" x14ac:dyDescent="0.2">
      <c r="A14" s="33"/>
      <c r="B14" s="37" t="str">
        <f t="shared" si="12"/>
        <v/>
      </c>
      <c r="C14" s="35" t="str">
        <f t="shared" si="13"/>
        <v/>
      </c>
      <c r="D14" s="31"/>
      <c r="E14" s="31"/>
      <c r="F14" s="31"/>
      <c r="G14" s="31"/>
      <c r="H14" s="35" t="str">
        <f t="shared" si="0"/>
        <v/>
      </c>
      <c r="I14" s="35" t="str">
        <f t="shared" si="1"/>
        <v/>
      </c>
      <c r="J14" s="35" t="str">
        <f t="shared" si="2"/>
        <v/>
      </c>
      <c r="K14" s="35" t="str">
        <f t="shared" si="3"/>
        <v/>
      </c>
      <c r="L14" s="35" t="str">
        <f t="shared" si="4"/>
        <v/>
      </c>
      <c r="M14" s="36" t="str">
        <f t="shared" si="5"/>
        <v/>
      </c>
      <c r="N14" s="31"/>
      <c r="O14" s="31" t="s">
        <v>102</v>
      </c>
      <c r="P14" s="37" t="str">
        <f t="shared" si="14"/>
        <v/>
      </c>
      <c r="Q14" s="35" t="str">
        <f t="shared" si="15"/>
        <v/>
      </c>
      <c r="R14" s="31"/>
      <c r="S14" s="31"/>
      <c r="T14" s="31"/>
      <c r="U14" s="31"/>
      <c r="V14" s="35" t="str">
        <f t="shared" si="6"/>
        <v/>
      </c>
      <c r="W14" s="35" t="str">
        <f t="shared" si="7"/>
        <v/>
      </c>
      <c r="X14" s="35" t="str">
        <f t="shared" si="8"/>
        <v/>
      </c>
      <c r="Y14" s="35" t="str">
        <f t="shared" si="9"/>
        <v/>
      </c>
      <c r="Z14" s="35" t="str">
        <f t="shared" si="10"/>
        <v/>
      </c>
      <c r="AA14" s="36" t="str">
        <f t="shared" si="11"/>
        <v/>
      </c>
      <c r="AB14" s="31"/>
      <c r="AC14" s="31" t="s">
        <v>96</v>
      </c>
    </row>
    <row r="15" spans="1:29" x14ac:dyDescent="0.2">
      <c r="A15" s="33"/>
      <c r="B15" s="37" t="str">
        <f t="shared" si="12"/>
        <v/>
      </c>
      <c r="C15" s="35" t="str">
        <f t="shared" si="13"/>
        <v/>
      </c>
      <c r="D15" s="31"/>
      <c r="E15" s="31"/>
      <c r="F15" s="31"/>
      <c r="G15" s="31"/>
      <c r="H15" s="35" t="str">
        <f t="shared" si="0"/>
        <v/>
      </c>
      <c r="I15" s="35" t="str">
        <f t="shared" si="1"/>
        <v/>
      </c>
      <c r="J15" s="35" t="str">
        <f t="shared" si="2"/>
        <v/>
      </c>
      <c r="K15" s="35" t="str">
        <f t="shared" si="3"/>
        <v/>
      </c>
      <c r="L15" s="35" t="str">
        <f t="shared" si="4"/>
        <v/>
      </c>
      <c r="M15" s="36" t="str">
        <f t="shared" si="5"/>
        <v/>
      </c>
      <c r="N15" s="31"/>
      <c r="O15" s="31" t="s">
        <v>102</v>
      </c>
      <c r="P15" s="37" t="str">
        <f t="shared" si="14"/>
        <v/>
      </c>
      <c r="Q15" s="35" t="str">
        <f t="shared" si="15"/>
        <v/>
      </c>
      <c r="R15" s="31"/>
      <c r="S15" s="31"/>
      <c r="T15" s="31"/>
      <c r="U15" s="31"/>
      <c r="V15" s="35" t="str">
        <f t="shared" si="6"/>
        <v/>
      </c>
      <c r="W15" s="35" t="str">
        <f t="shared" si="7"/>
        <v/>
      </c>
      <c r="X15" s="35" t="str">
        <f t="shared" si="8"/>
        <v/>
      </c>
      <c r="Y15" s="35" t="str">
        <f t="shared" si="9"/>
        <v/>
      </c>
      <c r="Z15" s="35" t="str">
        <f t="shared" si="10"/>
        <v/>
      </c>
      <c r="AA15" s="36" t="str">
        <f t="shared" si="11"/>
        <v/>
      </c>
      <c r="AB15" s="31"/>
      <c r="AC15" s="31" t="s">
        <v>95</v>
      </c>
    </row>
    <row r="16" spans="1:29" x14ac:dyDescent="0.2">
      <c r="A16" s="33"/>
      <c r="B16" s="37" t="str">
        <f t="shared" si="12"/>
        <v/>
      </c>
      <c r="C16" s="35" t="str">
        <f t="shared" si="13"/>
        <v/>
      </c>
      <c r="D16" s="31"/>
      <c r="E16" s="31"/>
      <c r="F16" s="31"/>
      <c r="G16" s="31"/>
      <c r="H16" s="35" t="str">
        <f t="shared" si="0"/>
        <v/>
      </c>
      <c r="I16" s="35" t="str">
        <f t="shared" si="1"/>
        <v/>
      </c>
      <c r="J16" s="35" t="str">
        <f t="shared" si="2"/>
        <v/>
      </c>
      <c r="K16" s="35" t="str">
        <f t="shared" si="3"/>
        <v/>
      </c>
      <c r="L16" s="35" t="str">
        <f t="shared" si="4"/>
        <v/>
      </c>
      <c r="M16" s="36" t="str">
        <f t="shared" si="5"/>
        <v/>
      </c>
      <c r="N16" s="31"/>
      <c r="O16" s="31" t="s">
        <v>102</v>
      </c>
      <c r="P16" s="37" t="str">
        <f t="shared" si="14"/>
        <v/>
      </c>
      <c r="Q16" s="35" t="str">
        <f t="shared" si="15"/>
        <v/>
      </c>
      <c r="R16" s="31"/>
      <c r="S16" s="31"/>
      <c r="T16" s="31"/>
      <c r="U16" s="31"/>
      <c r="V16" s="35" t="str">
        <f t="shared" si="6"/>
        <v/>
      </c>
      <c r="W16" s="35" t="str">
        <f t="shared" si="7"/>
        <v/>
      </c>
      <c r="X16" s="35" t="str">
        <f t="shared" si="8"/>
        <v/>
      </c>
      <c r="Y16" s="35" t="str">
        <f t="shared" si="9"/>
        <v/>
      </c>
      <c r="Z16" s="35" t="str">
        <f t="shared" si="10"/>
        <v/>
      </c>
      <c r="AA16" s="36" t="str">
        <f t="shared" si="11"/>
        <v/>
      </c>
      <c r="AB16" s="31"/>
      <c r="AC16" s="31" t="s">
        <v>96</v>
      </c>
    </row>
    <row r="17" spans="1:29" x14ac:dyDescent="0.2">
      <c r="A17" s="33"/>
      <c r="B17" s="37" t="str">
        <f t="shared" si="12"/>
        <v/>
      </c>
      <c r="C17" s="35" t="str">
        <f t="shared" si="13"/>
        <v/>
      </c>
      <c r="D17" s="31"/>
      <c r="E17" s="31"/>
      <c r="F17" s="31"/>
      <c r="G17" s="31"/>
      <c r="H17" s="35" t="str">
        <f t="shared" si="0"/>
        <v/>
      </c>
      <c r="I17" s="35" t="str">
        <f t="shared" si="1"/>
        <v/>
      </c>
      <c r="J17" s="35" t="str">
        <f t="shared" si="2"/>
        <v/>
      </c>
      <c r="K17" s="35" t="str">
        <f t="shared" si="3"/>
        <v/>
      </c>
      <c r="L17" s="35" t="str">
        <f t="shared" si="4"/>
        <v/>
      </c>
      <c r="M17" s="36" t="str">
        <f t="shared" si="5"/>
        <v/>
      </c>
      <c r="N17" s="31"/>
      <c r="O17" s="31" t="s">
        <v>102</v>
      </c>
      <c r="P17" s="37" t="str">
        <f t="shared" si="14"/>
        <v/>
      </c>
      <c r="Q17" s="35" t="str">
        <f t="shared" si="15"/>
        <v/>
      </c>
      <c r="R17" s="31"/>
      <c r="S17" s="31"/>
      <c r="T17" s="31"/>
      <c r="U17" s="31"/>
      <c r="V17" s="35" t="str">
        <f t="shared" si="6"/>
        <v/>
      </c>
      <c r="W17" s="35" t="str">
        <f t="shared" si="7"/>
        <v/>
      </c>
      <c r="X17" s="35" t="str">
        <f t="shared" si="8"/>
        <v/>
      </c>
      <c r="Y17" s="35" t="str">
        <f t="shared" si="9"/>
        <v/>
      </c>
      <c r="Z17" s="35" t="str">
        <f t="shared" si="10"/>
        <v/>
      </c>
      <c r="AA17" s="36" t="str">
        <f t="shared" si="11"/>
        <v/>
      </c>
      <c r="AB17" s="31"/>
      <c r="AC17" s="31" t="s">
        <v>96</v>
      </c>
    </row>
    <row r="18" spans="1:29" x14ac:dyDescent="0.2">
      <c r="A18" s="33"/>
      <c r="B18" s="37" t="str">
        <f t="shared" si="12"/>
        <v/>
      </c>
      <c r="C18" s="35" t="str">
        <f t="shared" si="13"/>
        <v/>
      </c>
      <c r="D18" s="31"/>
      <c r="E18" s="31"/>
      <c r="F18" s="31"/>
      <c r="G18" s="31"/>
      <c r="H18" s="35" t="str">
        <f t="shared" si="0"/>
        <v/>
      </c>
      <c r="I18" s="35" t="str">
        <f t="shared" si="1"/>
        <v/>
      </c>
      <c r="J18" s="35" t="str">
        <f t="shared" si="2"/>
        <v/>
      </c>
      <c r="K18" s="35" t="str">
        <f t="shared" si="3"/>
        <v/>
      </c>
      <c r="L18" s="35" t="str">
        <f t="shared" si="4"/>
        <v/>
      </c>
      <c r="M18" s="36" t="str">
        <f t="shared" si="5"/>
        <v/>
      </c>
      <c r="N18" s="31"/>
      <c r="O18" s="31" t="s">
        <v>102</v>
      </c>
      <c r="P18" s="37" t="str">
        <f t="shared" si="14"/>
        <v/>
      </c>
      <c r="Q18" s="35" t="str">
        <f t="shared" si="15"/>
        <v/>
      </c>
      <c r="R18" s="31"/>
      <c r="S18" s="31"/>
      <c r="T18" s="31"/>
      <c r="U18" s="31"/>
      <c r="V18" s="35" t="str">
        <f t="shared" si="6"/>
        <v/>
      </c>
      <c r="W18" s="35" t="str">
        <f t="shared" si="7"/>
        <v/>
      </c>
      <c r="X18" s="35" t="str">
        <f t="shared" si="8"/>
        <v/>
      </c>
      <c r="Y18" s="35" t="str">
        <f t="shared" si="9"/>
        <v/>
      </c>
      <c r="Z18" s="35" t="str">
        <f t="shared" si="10"/>
        <v/>
      </c>
      <c r="AA18" s="36" t="str">
        <f t="shared" si="11"/>
        <v/>
      </c>
      <c r="AB18" s="31"/>
      <c r="AC18" s="31" t="s">
        <v>96</v>
      </c>
    </row>
    <row r="19" spans="1:29" x14ac:dyDescent="0.2">
      <c r="A19" s="33"/>
      <c r="B19" s="37" t="str">
        <f t="shared" si="12"/>
        <v/>
      </c>
      <c r="C19" s="35" t="str">
        <f t="shared" si="13"/>
        <v/>
      </c>
      <c r="D19" s="31"/>
      <c r="E19" s="31"/>
      <c r="F19" s="31"/>
      <c r="G19" s="31"/>
      <c r="H19" s="35" t="str">
        <f t="shared" si="0"/>
        <v/>
      </c>
      <c r="I19" s="35" t="str">
        <f t="shared" si="1"/>
        <v/>
      </c>
      <c r="J19" s="35" t="str">
        <f t="shared" si="2"/>
        <v/>
      </c>
      <c r="K19" s="35" t="str">
        <f t="shared" si="3"/>
        <v/>
      </c>
      <c r="L19" s="35" t="str">
        <f t="shared" si="4"/>
        <v/>
      </c>
      <c r="M19" s="36" t="str">
        <f t="shared" si="5"/>
        <v/>
      </c>
      <c r="N19" s="31"/>
      <c r="O19" s="31" t="s">
        <v>102</v>
      </c>
      <c r="P19" s="37" t="str">
        <f t="shared" si="14"/>
        <v/>
      </c>
      <c r="Q19" s="35" t="str">
        <f t="shared" si="15"/>
        <v/>
      </c>
      <c r="R19" s="31"/>
      <c r="S19" s="31"/>
      <c r="T19" s="31"/>
      <c r="U19" s="31"/>
      <c r="V19" s="35" t="str">
        <f t="shared" si="6"/>
        <v/>
      </c>
      <c r="W19" s="35" t="str">
        <f t="shared" si="7"/>
        <v/>
      </c>
      <c r="X19" s="35" t="str">
        <f t="shared" si="8"/>
        <v/>
      </c>
      <c r="Y19" s="35" t="str">
        <f t="shared" si="9"/>
        <v/>
      </c>
      <c r="Z19" s="35" t="str">
        <f t="shared" si="10"/>
        <v/>
      </c>
      <c r="AA19" s="36" t="str">
        <f t="shared" si="11"/>
        <v/>
      </c>
      <c r="AB19" s="31"/>
      <c r="AC19" s="31" t="s">
        <v>95</v>
      </c>
    </row>
    <row r="20" spans="1:29" x14ac:dyDescent="0.2">
      <c r="A20" s="33"/>
      <c r="B20" s="37" t="str">
        <f t="shared" si="12"/>
        <v/>
      </c>
      <c r="C20" s="35" t="str">
        <f t="shared" si="13"/>
        <v/>
      </c>
      <c r="D20" s="31"/>
      <c r="E20" s="31"/>
      <c r="F20" s="31"/>
      <c r="G20" s="31"/>
      <c r="H20" s="35" t="str">
        <f t="shared" si="0"/>
        <v/>
      </c>
      <c r="I20" s="35" t="str">
        <f t="shared" si="1"/>
        <v/>
      </c>
      <c r="J20" s="35" t="str">
        <f t="shared" si="2"/>
        <v/>
      </c>
      <c r="K20" s="35" t="str">
        <f t="shared" si="3"/>
        <v/>
      </c>
      <c r="L20" s="35" t="str">
        <f t="shared" si="4"/>
        <v/>
      </c>
      <c r="M20" s="36" t="str">
        <f t="shared" si="5"/>
        <v/>
      </c>
      <c r="N20" s="31"/>
      <c r="O20" s="31" t="s">
        <v>96</v>
      </c>
      <c r="P20" s="37" t="str">
        <f t="shared" si="14"/>
        <v/>
      </c>
      <c r="Q20" s="35" t="str">
        <f t="shared" si="15"/>
        <v/>
      </c>
      <c r="R20" s="31"/>
      <c r="S20" s="31"/>
      <c r="T20" s="31"/>
      <c r="U20" s="31"/>
      <c r="V20" s="35" t="str">
        <f t="shared" si="6"/>
        <v/>
      </c>
      <c r="W20" s="35" t="str">
        <f t="shared" si="7"/>
        <v/>
      </c>
      <c r="X20" s="35" t="str">
        <f t="shared" si="8"/>
        <v/>
      </c>
      <c r="Y20" s="35" t="str">
        <f t="shared" si="9"/>
        <v/>
      </c>
      <c r="Z20" s="35" t="str">
        <f t="shared" si="10"/>
        <v/>
      </c>
      <c r="AA20" s="36" t="str">
        <f t="shared" si="11"/>
        <v/>
      </c>
      <c r="AB20" s="31"/>
      <c r="AC20" s="31" t="s">
        <v>96</v>
      </c>
    </row>
    <row r="21" spans="1:29" x14ac:dyDescent="0.2">
      <c r="A21" s="33"/>
      <c r="B21" s="37" t="str">
        <f t="shared" si="12"/>
        <v/>
      </c>
      <c r="C21" s="35" t="str">
        <f t="shared" si="13"/>
        <v/>
      </c>
      <c r="D21" s="31"/>
      <c r="E21" s="31"/>
      <c r="F21" s="31"/>
      <c r="G21" s="31"/>
      <c r="H21" s="35" t="str">
        <f t="shared" si="0"/>
        <v/>
      </c>
      <c r="I21" s="35" t="str">
        <f t="shared" si="1"/>
        <v/>
      </c>
      <c r="J21" s="35" t="str">
        <f t="shared" si="2"/>
        <v/>
      </c>
      <c r="K21" s="35" t="str">
        <f t="shared" si="3"/>
        <v/>
      </c>
      <c r="L21" s="35" t="str">
        <f t="shared" si="4"/>
        <v/>
      </c>
      <c r="M21" s="36" t="str">
        <f t="shared" si="5"/>
        <v/>
      </c>
      <c r="N21" s="31"/>
      <c r="O21" s="31" t="s">
        <v>95</v>
      </c>
      <c r="P21" s="37" t="str">
        <f t="shared" si="14"/>
        <v/>
      </c>
      <c r="Q21" s="35" t="str">
        <f t="shared" si="15"/>
        <v/>
      </c>
      <c r="R21" s="31"/>
      <c r="S21" s="31"/>
      <c r="T21" s="31"/>
      <c r="U21" s="31"/>
      <c r="V21" s="35" t="str">
        <f t="shared" si="6"/>
        <v/>
      </c>
      <c r="W21" s="35" t="str">
        <f t="shared" si="7"/>
        <v/>
      </c>
      <c r="X21" s="35" t="str">
        <f t="shared" si="8"/>
        <v/>
      </c>
      <c r="Y21" s="35" t="str">
        <f t="shared" si="9"/>
        <v/>
      </c>
      <c r="Z21" s="35" t="str">
        <f t="shared" si="10"/>
        <v/>
      </c>
      <c r="AA21" s="36" t="str">
        <f t="shared" si="11"/>
        <v/>
      </c>
      <c r="AB21" s="31"/>
      <c r="AC21" s="31" t="s">
        <v>95</v>
      </c>
    </row>
    <row r="22" spans="1:29" x14ac:dyDescent="0.2">
      <c r="A22" s="33"/>
      <c r="B22" s="37" t="str">
        <f t="shared" si="12"/>
        <v/>
      </c>
      <c r="C22" s="35" t="str">
        <f t="shared" si="13"/>
        <v/>
      </c>
      <c r="D22" s="31"/>
      <c r="E22" s="31"/>
      <c r="F22" s="31"/>
      <c r="G22" s="31"/>
      <c r="H22" s="35" t="str">
        <f t="shared" si="0"/>
        <v/>
      </c>
      <c r="I22" s="35" t="str">
        <f t="shared" si="1"/>
        <v/>
      </c>
      <c r="J22" s="35" t="str">
        <f t="shared" si="2"/>
        <v/>
      </c>
      <c r="K22" s="35" t="str">
        <f t="shared" si="3"/>
        <v/>
      </c>
      <c r="L22" s="35" t="str">
        <f t="shared" si="4"/>
        <v/>
      </c>
      <c r="M22" s="36" t="str">
        <f t="shared" si="5"/>
        <v/>
      </c>
      <c r="N22" s="31"/>
      <c r="O22" s="31" t="s">
        <v>102</v>
      </c>
      <c r="P22" s="37" t="str">
        <f t="shared" si="14"/>
        <v/>
      </c>
      <c r="Q22" s="35" t="str">
        <f t="shared" si="15"/>
        <v/>
      </c>
      <c r="R22" s="31"/>
      <c r="S22" s="31"/>
      <c r="T22" s="31"/>
      <c r="U22" s="31"/>
      <c r="V22" s="35" t="str">
        <f t="shared" si="6"/>
        <v/>
      </c>
      <c r="W22" s="35" t="str">
        <f t="shared" si="7"/>
        <v/>
      </c>
      <c r="X22" s="35" t="str">
        <f t="shared" si="8"/>
        <v/>
      </c>
      <c r="Y22" s="35" t="str">
        <f t="shared" si="9"/>
        <v/>
      </c>
      <c r="Z22" s="35" t="str">
        <f t="shared" si="10"/>
        <v/>
      </c>
      <c r="AA22" s="36" t="str">
        <f t="shared" si="11"/>
        <v/>
      </c>
      <c r="AB22" s="31"/>
      <c r="AC22" s="31" t="s">
        <v>102</v>
      </c>
    </row>
    <row r="23" spans="1:29" x14ac:dyDescent="0.2">
      <c r="A23" s="33"/>
      <c r="B23" s="37" t="str">
        <f t="shared" si="12"/>
        <v/>
      </c>
      <c r="C23" s="35" t="str">
        <f t="shared" si="13"/>
        <v/>
      </c>
      <c r="D23" s="31"/>
      <c r="E23" s="31"/>
      <c r="F23" s="31"/>
      <c r="G23" s="31"/>
      <c r="H23" s="35" t="str">
        <f t="shared" si="0"/>
        <v/>
      </c>
      <c r="I23" s="35" t="str">
        <f t="shared" si="1"/>
        <v/>
      </c>
      <c r="J23" s="35" t="str">
        <f t="shared" si="2"/>
        <v/>
      </c>
      <c r="K23" s="35" t="str">
        <f t="shared" si="3"/>
        <v/>
      </c>
      <c r="L23" s="35" t="str">
        <f t="shared" si="4"/>
        <v/>
      </c>
      <c r="M23" s="36" t="str">
        <f t="shared" si="5"/>
        <v/>
      </c>
      <c r="N23" s="31"/>
      <c r="O23" s="31" t="s">
        <v>102</v>
      </c>
      <c r="P23" s="37" t="str">
        <f t="shared" si="14"/>
        <v/>
      </c>
      <c r="Q23" s="35" t="str">
        <f t="shared" si="15"/>
        <v/>
      </c>
      <c r="R23" s="31"/>
      <c r="S23" s="31"/>
      <c r="T23" s="31"/>
      <c r="U23" s="31"/>
      <c r="V23" s="35" t="str">
        <f t="shared" si="6"/>
        <v/>
      </c>
      <c r="W23" s="35" t="str">
        <f t="shared" si="7"/>
        <v/>
      </c>
      <c r="X23" s="35" t="str">
        <f t="shared" si="8"/>
        <v/>
      </c>
      <c r="Y23" s="35" t="str">
        <f t="shared" si="9"/>
        <v/>
      </c>
      <c r="Z23" s="35" t="str">
        <f t="shared" si="10"/>
        <v/>
      </c>
      <c r="AA23" s="36" t="str">
        <f t="shared" si="11"/>
        <v/>
      </c>
      <c r="AB23" s="31"/>
      <c r="AC23" s="31" t="s">
        <v>102</v>
      </c>
    </row>
    <row r="24" spans="1:29" x14ac:dyDescent="0.2">
      <c r="A24" s="33"/>
      <c r="B24" s="37" t="str">
        <f t="shared" si="12"/>
        <v/>
      </c>
      <c r="C24" s="35" t="str">
        <f t="shared" si="13"/>
        <v/>
      </c>
      <c r="D24" s="31"/>
      <c r="E24" s="31"/>
      <c r="F24" s="31"/>
      <c r="G24" s="31"/>
      <c r="H24" s="35" t="str">
        <f t="shared" si="0"/>
        <v/>
      </c>
      <c r="I24" s="35" t="str">
        <f t="shared" si="1"/>
        <v/>
      </c>
      <c r="J24" s="35" t="str">
        <f t="shared" si="2"/>
        <v/>
      </c>
      <c r="K24" s="35" t="str">
        <f t="shared" si="3"/>
        <v/>
      </c>
      <c r="L24" s="35" t="str">
        <f t="shared" si="4"/>
        <v/>
      </c>
      <c r="M24" s="36" t="str">
        <f t="shared" si="5"/>
        <v/>
      </c>
      <c r="N24" s="31"/>
      <c r="O24" s="31" t="s">
        <v>102</v>
      </c>
      <c r="P24" s="37" t="str">
        <f t="shared" si="14"/>
        <v/>
      </c>
      <c r="Q24" s="35" t="str">
        <f t="shared" si="15"/>
        <v/>
      </c>
      <c r="R24" s="31"/>
      <c r="S24" s="31"/>
      <c r="T24" s="31"/>
      <c r="U24" s="31"/>
      <c r="V24" s="35" t="str">
        <f t="shared" si="6"/>
        <v/>
      </c>
      <c r="W24" s="35" t="str">
        <f t="shared" si="7"/>
        <v/>
      </c>
      <c r="X24" s="35" t="str">
        <f t="shared" si="8"/>
        <v/>
      </c>
      <c r="Y24" s="35" t="str">
        <f t="shared" si="9"/>
        <v/>
      </c>
      <c r="Z24" s="35" t="str">
        <f t="shared" si="10"/>
        <v/>
      </c>
      <c r="AA24" s="36" t="str">
        <f t="shared" si="11"/>
        <v/>
      </c>
      <c r="AB24" s="31"/>
      <c r="AC24" s="31" t="s">
        <v>102</v>
      </c>
    </row>
    <row r="25" spans="1:29" x14ac:dyDescent="0.2">
      <c r="A25" s="33"/>
      <c r="B25" s="37" t="str">
        <f t="shared" si="12"/>
        <v/>
      </c>
      <c r="C25" s="35" t="str">
        <f t="shared" si="13"/>
        <v/>
      </c>
      <c r="D25" s="31"/>
      <c r="E25" s="31"/>
      <c r="F25" s="31"/>
      <c r="G25" s="31"/>
      <c r="H25" s="35" t="str">
        <f t="shared" si="0"/>
        <v/>
      </c>
      <c r="I25" s="35" t="str">
        <f t="shared" si="1"/>
        <v/>
      </c>
      <c r="J25" s="35" t="str">
        <f t="shared" si="2"/>
        <v/>
      </c>
      <c r="K25" s="35" t="str">
        <f t="shared" si="3"/>
        <v/>
      </c>
      <c r="L25" s="35" t="str">
        <f t="shared" si="4"/>
        <v/>
      </c>
      <c r="M25" s="36" t="str">
        <f t="shared" si="5"/>
        <v/>
      </c>
      <c r="N25" s="31"/>
      <c r="O25" s="31" t="s">
        <v>102</v>
      </c>
      <c r="P25" s="37" t="str">
        <f t="shared" si="14"/>
        <v/>
      </c>
      <c r="Q25" s="35" t="str">
        <f t="shared" si="15"/>
        <v/>
      </c>
      <c r="R25" s="31"/>
      <c r="S25" s="31"/>
      <c r="T25" s="31"/>
      <c r="U25" s="31"/>
      <c r="V25" s="35" t="str">
        <f t="shared" si="6"/>
        <v/>
      </c>
      <c r="W25" s="35" t="str">
        <f t="shared" si="7"/>
        <v/>
      </c>
      <c r="X25" s="35" t="str">
        <f t="shared" si="8"/>
        <v/>
      </c>
      <c r="Y25" s="35" t="str">
        <f t="shared" si="9"/>
        <v/>
      </c>
      <c r="Z25" s="35" t="str">
        <f t="shared" si="10"/>
        <v/>
      </c>
      <c r="AA25" s="36" t="str">
        <f t="shared" si="11"/>
        <v/>
      </c>
      <c r="AB25" s="31"/>
      <c r="AC25" s="31" t="s">
        <v>102</v>
      </c>
    </row>
    <row r="26" spans="1:29" x14ac:dyDescent="0.2">
      <c r="A26" s="33"/>
      <c r="B26" s="37" t="str">
        <f t="shared" si="12"/>
        <v/>
      </c>
      <c r="C26" s="35" t="str">
        <f t="shared" si="13"/>
        <v/>
      </c>
      <c r="D26" s="31"/>
      <c r="E26" s="31"/>
      <c r="F26" s="31"/>
      <c r="G26" s="31"/>
      <c r="H26" s="35" t="str">
        <f t="shared" si="0"/>
        <v/>
      </c>
      <c r="I26" s="35" t="str">
        <f t="shared" si="1"/>
        <v/>
      </c>
      <c r="J26" s="35" t="str">
        <f t="shared" si="2"/>
        <v/>
      </c>
      <c r="K26" s="35" t="str">
        <f t="shared" si="3"/>
        <v/>
      </c>
      <c r="L26" s="35" t="str">
        <f t="shared" si="4"/>
        <v/>
      </c>
      <c r="M26" s="36" t="str">
        <f t="shared" si="5"/>
        <v/>
      </c>
      <c r="N26" s="31"/>
      <c r="O26" s="31" t="s">
        <v>102</v>
      </c>
      <c r="P26" s="37" t="str">
        <f t="shared" si="14"/>
        <v/>
      </c>
      <c r="Q26" s="35" t="str">
        <f t="shared" si="15"/>
        <v/>
      </c>
      <c r="R26" s="31"/>
      <c r="S26" s="31"/>
      <c r="T26" s="31"/>
      <c r="U26" s="31"/>
      <c r="V26" s="35" t="str">
        <f t="shared" si="6"/>
        <v/>
      </c>
      <c r="W26" s="35" t="str">
        <f t="shared" si="7"/>
        <v/>
      </c>
      <c r="X26" s="35" t="str">
        <f t="shared" si="8"/>
        <v/>
      </c>
      <c r="Y26" s="35" t="str">
        <f t="shared" si="9"/>
        <v/>
      </c>
      <c r="Z26" s="35" t="str">
        <f t="shared" si="10"/>
        <v/>
      </c>
      <c r="AA26" s="36" t="str">
        <f t="shared" si="11"/>
        <v/>
      </c>
      <c r="AB26" s="31"/>
      <c r="AC26" s="31" t="s">
        <v>102</v>
      </c>
    </row>
    <row r="27" spans="1:29" x14ac:dyDescent="0.2">
      <c r="A27" s="38"/>
      <c r="B27" s="37" t="str">
        <f t="shared" si="12"/>
        <v/>
      </c>
      <c r="C27" s="35" t="str">
        <f t="shared" si="13"/>
        <v/>
      </c>
      <c r="D27" s="39"/>
      <c r="E27" s="39"/>
      <c r="F27" s="39"/>
      <c r="G27" s="39"/>
      <c r="H27" s="35" t="str">
        <f t="shared" si="0"/>
        <v/>
      </c>
      <c r="I27" s="35" t="str">
        <f t="shared" si="1"/>
        <v/>
      </c>
      <c r="J27" s="35" t="str">
        <f t="shared" si="2"/>
        <v/>
      </c>
      <c r="K27" s="35" t="str">
        <f t="shared" si="3"/>
        <v/>
      </c>
      <c r="L27" s="35" t="str">
        <f t="shared" si="4"/>
        <v/>
      </c>
      <c r="M27" s="36" t="str">
        <f t="shared" si="5"/>
        <v/>
      </c>
      <c r="N27" s="39"/>
      <c r="O27" s="31" t="s">
        <v>102</v>
      </c>
      <c r="P27" s="37" t="str">
        <f t="shared" si="14"/>
        <v/>
      </c>
      <c r="Q27" s="35" t="str">
        <f t="shared" si="15"/>
        <v/>
      </c>
      <c r="R27" s="39"/>
      <c r="S27" s="39"/>
      <c r="T27" s="39"/>
      <c r="U27" s="39"/>
      <c r="V27" s="35" t="str">
        <f t="shared" si="6"/>
        <v/>
      </c>
      <c r="W27" s="35" t="str">
        <f t="shared" si="7"/>
        <v/>
      </c>
      <c r="X27" s="35" t="str">
        <f t="shared" si="8"/>
        <v/>
      </c>
      <c r="Y27" s="35" t="str">
        <f t="shared" si="9"/>
        <v/>
      </c>
      <c r="Z27" s="35" t="str">
        <f t="shared" si="10"/>
        <v/>
      </c>
      <c r="AA27" s="36" t="str">
        <f t="shared" si="11"/>
        <v/>
      </c>
      <c r="AB27" s="39"/>
      <c r="AC27" s="31" t="s">
        <v>102</v>
      </c>
    </row>
    <row r="28" spans="1:29" x14ac:dyDescent="0.2">
      <c r="A28" s="41" t="s">
        <v>110</v>
      </c>
      <c r="B28" s="41"/>
      <c r="C28" s="41"/>
      <c r="D28" s="41"/>
      <c r="E28" s="41"/>
      <c r="F28" s="41"/>
      <c r="G28" s="41"/>
      <c r="H28" s="41"/>
      <c r="I28" s="41"/>
      <c r="J28" s="40">
        <f>SUM(J4:J27)</f>
        <v>0</v>
      </c>
      <c r="K28" s="40">
        <f>SUM(K4:K27)</f>
        <v>0</v>
      </c>
      <c r="L28" s="41"/>
      <c r="M28" s="41"/>
      <c r="N28" s="40">
        <f>SUM(N4:N27)</f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0">
        <f>SUM(X4:X27)</f>
        <v>0</v>
      </c>
      <c r="Y28" s="40">
        <f>SUM(Y4:Y27)</f>
        <v>0</v>
      </c>
      <c r="Z28" s="41"/>
      <c r="AA28" s="41"/>
      <c r="AB28" s="40">
        <f>SUM(AB4:AB27)</f>
        <v>0</v>
      </c>
      <c r="AC28" s="41"/>
    </row>
    <row r="30" spans="1:29" x14ac:dyDescent="0.2">
      <c r="K30" s="73" t="e">
        <f>L8+Z8</f>
        <v>#VALUE!</v>
      </c>
      <c r="L30" s="73" t="e">
        <f>M8+AA8</f>
        <v>#VALUE!</v>
      </c>
    </row>
  </sheetData>
  <sheetProtection password="CCEB" sheet="1" objects="1" scenarios="1" formatCells="0" formatColumns="0" formatRows="0" insertColumns="0" insertRows="0" insertHyperlinks="0" deleteColumns="0" deleteRows="0"/>
  <mergeCells count="19">
    <mergeCell ref="J2:K2"/>
    <mergeCell ref="H2:I2"/>
    <mergeCell ref="D2:E2"/>
    <mergeCell ref="P1:AC1"/>
    <mergeCell ref="AB2:AB3"/>
    <mergeCell ref="A1:O1"/>
    <mergeCell ref="B2:C2"/>
    <mergeCell ref="N2:N3"/>
    <mergeCell ref="O2:O3"/>
    <mergeCell ref="Z2:AA2"/>
    <mergeCell ref="AC2:AC3"/>
    <mergeCell ref="X2:Y2"/>
    <mergeCell ref="T2:U2"/>
    <mergeCell ref="R2:S2"/>
    <mergeCell ref="V2:W2"/>
    <mergeCell ref="P2:Q2"/>
    <mergeCell ref="A2:A3"/>
    <mergeCell ref="L2:M2"/>
    <mergeCell ref="F2:G2"/>
  </mergeCells>
  <dataValidations count="2">
    <dataValidation type="list" allowBlank="1" showInputMessage="1" showErrorMessage="1" sqref="O4:O27">
      <formula1>"select,wheat,Rice"</formula1>
    </dataValidation>
    <dataValidation type="list" allowBlank="1" showInputMessage="1" showErrorMessage="1" sqref="AC4:AC27">
      <formula1>"select,wheat,Rice"</formula1>
    </dataValidation>
  </dataValidations>
  <pageMargins left="0.69999998807907104" right="0.69999998807907104" top="0.75" bottom="0.75" header="0.3" footer="0.3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opLeftCell="A16" workbookViewId="0">
      <selection activeCell="B28" sqref="B28"/>
    </sheetView>
  </sheetViews>
  <sheetFormatPr defaultColWidth="10" defaultRowHeight="14.25" x14ac:dyDescent="0.2"/>
  <cols>
    <col min="1" max="1" width="10" style="29"/>
    <col min="2" max="3" width="10" style="29" bestFit="1" customWidth="1"/>
    <col min="4" max="4" width="10" style="29"/>
    <col min="5" max="7" width="10" style="29" bestFit="1" customWidth="1"/>
    <col min="8" max="8" width="7" style="29" bestFit="1" customWidth="1"/>
    <col min="9" max="9" width="8.75" style="29" customWidth="1"/>
    <col min="10" max="16384" width="10" style="29"/>
  </cols>
  <sheetData>
    <row r="2" spans="1:10" x14ac:dyDescent="0.2">
      <c r="A2" s="29" t="s">
        <v>111</v>
      </c>
    </row>
    <row r="4" spans="1:10" x14ac:dyDescent="0.2">
      <c r="A4" s="68" t="s">
        <v>97</v>
      </c>
      <c r="B4" s="72" t="s">
        <v>103</v>
      </c>
      <c r="C4" s="68" t="s">
        <v>107</v>
      </c>
      <c r="D4" s="72" t="s">
        <v>108</v>
      </c>
      <c r="E4" s="68" t="s">
        <v>104</v>
      </c>
      <c r="F4" s="68"/>
      <c r="G4" s="68" t="s">
        <v>106</v>
      </c>
      <c r="H4" s="69"/>
      <c r="I4" s="71" t="s">
        <v>109</v>
      </c>
      <c r="J4" s="70" t="s">
        <v>105</v>
      </c>
    </row>
    <row r="5" spans="1:10" ht="33" customHeight="1" x14ac:dyDescent="0.2">
      <c r="A5" s="68"/>
      <c r="B5" s="72"/>
      <c r="C5" s="68"/>
      <c r="D5" s="72"/>
      <c r="E5" s="41" t="s">
        <v>4</v>
      </c>
      <c r="F5" s="41" t="s">
        <v>5</v>
      </c>
      <c r="G5" s="41" t="s">
        <v>4</v>
      </c>
      <c r="H5" s="42" t="s">
        <v>5</v>
      </c>
      <c r="I5" s="71"/>
      <c r="J5" s="70"/>
    </row>
    <row r="6" spans="1:10" x14ac:dyDescent="0.2">
      <c r="A6" s="47"/>
      <c r="B6" s="43">
        <v>22.18</v>
      </c>
      <c r="C6" s="44"/>
      <c r="D6" s="45" t="str">
        <f t="shared" ref="D6:D29" si="0">IF(A6="","",B6+C6)</f>
        <v/>
      </c>
      <c r="E6" s="41"/>
      <c r="F6" s="41"/>
      <c r="G6" s="40" t="str">
        <f t="shared" ref="G6:G29" si="1">IF(A6="","",E6*0.015)</f>
        <v/>
      </c>
      <c r="H6" s="40" t="str">
        <f t="shared" ref="H6:H29" si="2">IF(A6="","",0.02*F6)</f>
        <v/>
      </c>
      <c r="I6" s="46" t="str">
        <f t="shared" ref="I6:I29" si="3">IF(A6="","",G6+H6)</f>
        <v/>
      </c>
      <c r="J6" s="40" t="str">
        <f t="shared" ref="J6:J29" si="4">IF(A6="","",D6-I6)</f>
        <v/>
      </c>
    </row>
    <row r="7" spans="1:10" x14ac:dyDescent="0.2">
      <c r="A7" s="47"/>
      <c r="B7" s="40" t="str">
        <f t="shared" ref="B7:B29" si="5">IF(A7="","",D6-I6)</f>
        <v/>
      </c>
      <c r="C7" s="41"/>
      <c r="D7" s="45" t="str">
        <f t="shared" si="0"/>
        <v/>
      </c>
      <c r="E7" s="41"/>
      <c r="F7" s="41"/>
      <c r="G7" s="40" t="str">
        <f t="shared" si="1"/>
        <v/>
      </c>
      <c r="H7" s="40" t="str">
        <f t="shared" si="2"/>
        <v/>
      </c>
      <c r="I7" s="46" t="str">
        <f t="shared" si="3"/>
        <v/>
      </c>
      <c r="J7" s="40" t="str">
        <f>IF(A7="","",D7-I7)</f>
        <v/>
      </c>
    </row>
    <row r="8" spans="1:10" x14ac:dyDescent="0.2">
      <c r="A8" s="47"/>
      <c r="B8" s="40" t="str">
        <f t="shared" si="5"/>
        <v/>
      </c>
      <c r="C8" s="41"/>
      <c r="D8" s="45" t="str">
        <f t="shared" si="0"/>
        <v/>
      </c>
      <c r="E8" s="41"/>
      <c r="F8" s="41"/>
      <c r="G8" s="40" t="str">
        <f t="shared" si="1"/>
        <v/>
      </c>
      <c r="H8" s="40" t="str">
        <f t="shared" si="2"/>
        <v/>
      </c>
      <c r="I8" s="46" t="str">
        <f t="shared" si="3"/>
        <v/>
      </c>
      <c r="J8" s="40" t="str">
        <f t="shared" si="4"/>
        <v/>
      </c>
    </row>
    <row r="9" spans="1:10" x14ac:dyDescent="0.2">
      <c r="A9" s="47"/>
      <c r="B9" s="40" t="str">
        <f t="shared" si="5"/>
        <v/>
      </c>
      <c r="C9" s="41"/>
      <c r="D9" s="45" t="str">
        <f t="shared" si="0"/>
        <v/>
      </c>
      <c r="E9" s="41"/>
      <c r="F9" s="41"/>
      <c r="G9" s="40" t="str">
        <f t="shared" si="1"/>
        <v/>
      </c>
      <c r="H9" s="40" t="str">
        <f t="shared" si="2"/>
        <v/>
      </c>
      <c r="I9" s="46" t="str">
        <f t="shared" si="3"/>
        <v/>
      </c>
      <c r="J9" s="40" t="str">
        <f t="shared" si="4"/>
        <v/>
      </c>
    </row>
    <row r="10" spans="1:10" x14ac:dyDescent="0.2">
      <c r="A10" s="47"/>
      <c r="B10" s="40" t="str">
        <f t="shared" si="5"/>
        <v/>
      </c>
      <c r="C10" s="41"/>
      <c r="D10" s="45" t="str">
        <f t="shared" si="0"/>
        <v/>
      </c>
      <c r="E10" s="41"/>
      <c r="F10" s="41"/>
      <c r="G10" s="40" t="str">
        <f t="shared" si="1"/>
        <v/>
      </c>
      <c r="H10" s="40" t="str">
        <f t="shared" si="2"/>
        <v/>
      </c>
      <c r="I10" s="46" t="str">
        <f t="shared" si="3"/>
        <v/>
      </c>
      <c r="J10" s="40" t="str">
        <f t="shared" si="4"/>
        <v/>
      </c>
    </row>
    <row r="11" spans="1:10" x14ac:dyDescent="0.2">
      <c r="A11" s="47"/>
      <c r="B11" s="40" t="str">
        <f t="shared" si="5"/>
        <v/>
      </c>
      <c r="C11" s="41"/>
      <c r="D11" s="45" t="str">
        <f t="shared" si="0"/>
        <v/>
      </c>
      <c r="E11" s="41"/>
      <c r="F11" s="41"/>
      <c r="G11" s="40" t="str">
        <f t="shared" si="1"/>
        <v/>
      </c>
      <c r="H11" s="40" t="str">
        <f t="shared" si="2"/>
        <v/>
      </c>
      <c r="I11" s="46" t="str">
        <f t="shared" si="3"/>
        <v/>
      </c>
      <c r="J11" s="40" t="str">
        <f t="shared" si="4"/>
        <v/>
      </c>
    </row>
    <row r="12" spans="1:10" x14ac:dyDescent="0.2">
      <c r="A12" s="47"/>
      <c r="B12" s="40" t="str">
        <f t="shared" si="5"/>
        <v/>
      </c>
      <c r="C12" s="41"/>
      <c r="D12" s="45" t="str">
        <f t="shared" si="0"/>
        <v/>
      </c>
      <c r="E12" s="41"/>
      <c r="F12" s="41"/>
      <c r="G12" s="40" t="str">
        <f t="shared" si="1"/>
        <v/>
      </c>
      <c r="H12" s="40" t="str">
        <f t="shared" si="2"/>
        <v/>
      </c>
      <c r="I12" s="46" t="str">
        <f t="shared" si="3"/>
        <v/>
      </c>
      <c r="J12" s="40" t="str">
        <f t="shared" si="4"/>
        <v/>
      </c>
    </row>
    <row r="13" spans="1:10" x14ac:dyDescent="0.2">
      <c r="A13" s="41"/>
      <c r="B13" s="40" t="str">
        <f t="shared" si="5"/>
        <v/>
      </c>
      <c r="C13" s="41"/>
      <c r="D13" s="45" t="str">
        <f t="shared" si="0"/>
        <v/>
      </c>
      <c r="E13" s="41"/>
      <c r="F13" s="41"/>
      <c r="G13" s="40" t="str">
        <f t="shared" si="1"/>
        <v/>
      </c>
      <c r="H13" s="40" t="str">
        <f t="shared" si="2"/>
        <v/>
      </c>
      <c r="I13" s="46" t="str">
        <f t="shared" si="3"/>
        <v/>
      </c>
      <c r="J13" s="40" t="str">
        <f t="shared" si="4"/>
        <v/>
      </c>
    </row>
    <row r="14" spans="1:10" x14ac:dyDescent="0.2">
      <c r="A14" s="48"/>
      <c r="B14" s="40" t="str">
        <f t="shared" si="5"/>
        <v/>
      </c>
      <c r="C14" s="48"/>
      <c r="D14" s="45" t="str">
        <f t="shared" si="0"/>
        <v/>
      </c>
      <c r="E14" s="48"/>
      <c r="F14" s="48"/>
      <c r="G14" s="40" t="str">
        <f t="shared" si="1"/>
        <v/>
      </c>
      <c r="H14" s="40" t="str">
        <f t="shared" si="2"/>
        <v/>
      </c>
      <c r="I14" s="46" t="str">
        <f t="shared" si="3"/>
        <v/>
      </c>
      <c r="J14" s="40" t="str">
        <f t="shared" si="4"/>
        <v/>
      </c>
    </row>
    <row r="15" spans="1:10" x14ac:dyDescent="0.2">
      <c r="A15" s="49"/>
      <c r="B15" s="40" t="str">
        <f t="shared" si="5"/>
        <v/>
      </c>
      <c r="C15" s="49"/>
      <c r="D15" s="45" t="str">
        <f t="shared" si="0"/>
        <v/>
      </c>
      <c r="E15" s="49"/>
      <c r="F15" s="49"/>
      <c r="G15" s="40" t="str">
        <f t="shared" si="1"/>
        <v/>
      </c>
      <c r="H15" s="40" t="str">
        <f t="shared" si="2"/>
        <v/>
      </c>
      <c r="I15" s="46" t="str">
        <f t="shared" si="3"/>
        <v/>
      </c>
      <c r="J15" s="40" t="str">
        <f t="shared" si="4"/>
        <v/>
      </c>
    </row>
    <row r="16" spans="1:10" x14ac:dyDescent="0.2">
      <c r="A16" s="49"/>
      <c r="B16" s="40" t="str">
        <f t="shared" si="5"/>
        <v/>
      </c>
      <c r="C16" s="49"/>
      <c r="D16" s="45" t="str">
        <f t="shared" si="0"/>
        <v/>
      </c>
      <c r="E16" s="49"/>
      <c r="F16" s="49"/>
      <c r="G16" s="40" t="str">
        <f t="shared" si="1"/>
        <v/>
      </c>
      <c r="H16" s="40" t="str">
        <f t="shared" si="2"/>
        <v/>
      </c>
      <c r="I16" s="46" t="str">
        <f t="shared" si="3"/>
        <v/>
      </c>
      <c r="J16" s="40" t="str">
        <f t="shared" si="4"/>
        <v/>
      </c>
    </row>
    <row r="17" spans="1:10" x14ac:dyDescent="0.2">
      <c r="A17" s="49"/>
      <c r="B17" s="40" t="str">
        <f t="shared" si="5"/>
        <v/>
      </c>
      <c r="C17" s="49"/>
      <c r="D17" s="45" t="str">
        <f t="shared" si="0"/>
        <v/>
      </c>
      <c r="E17" s="49"/>
      <c r="F17" s="49"/>
      <c r="G17" s="40" t="str">
        <f t="shared" si="1"/>
        <v/>
      </c>
      <c r="H17" s="40" t="str">
        <f t="shared" si="2"/>
        <v/>
      </c>
      <c r="I17" s="46" t="str">
        <f t="shared" si="3"/>
        <v/>
      </c>
      <c r="J17" s="40" t="str">
        <f t="shared" si="4"/>
        <v/>
      </c>
    </row>
    <row r="18" spans="1:10" x14ac:dyDescent="0.2">
      <c r="A18" s="49"/>
      <c r="B18" s="40" t="str">
        <f t="shared" si="5"/>
        <v/>
      </c>
      <c r="C18" s="49"/>
      <c r="D18" s="45" t="str">
        <f t="shared" si="0"/>
        <v/>
      </c>
      <c r="E18" s="49"/>
      <c r="F18" s="49"/>
      <c r="G18" s="40" t="str">
        <f t="shared" si="1"/>
        <v/>
      </c>
      <c r="H18" s="40" t="str">
        <f t="shared" si="2"/>
        <v/>
      </c>
      <c r="I18" s="46" t="str">
        <f t="shared" si="3"/>
        <v/>
      </c>
      <c r="J18" s="40" t="str">
        <f t="shared" si="4"/>
        <v/>
      </c>
    </row>
    <row r="19" spans="1:10" x14ac:dyDescent="0.2">
      <c r="A19" s="49"/>
      <c r="B19" s="40" t="str">
        <f t="shared" si="5"/>
        <v/>
      </c>
      <c r="C19" s="49"/>
      <c r="D19" s="45" t="str">
        <f t="shared" si="0"/>
        <v/>
      </c>
      <c r="E19" s="49"/>
      <c r="F19" s="49"/>
      <c r="G19" s="40" t="str">
        <f t="shared" si="1"/>
        <v/>
      </c>
      <c r="H19" s="40" t="str">
        <f t="shared" si="2"/>
        <v/>
      </c>
      <c r="I19" s="46" t="str">
        <f t="shared" si="3"/>
        <v/>
      </c>
      <c r="J19" s="40" t="str">
        <f t="shared" si="4"/>
        <v/>
      </c>
    </row>
    <row r="20" spans="1:10" x14ac:dyDescent="0.2">
      <c r="A20" s="49"/>
      <c r="B20" s="40" t="str">
        <f t="shared" si="5"/>
        <v/>
      </c>
      <c r="C20" s="49"/>
      <c r="D20" s="45" t="str">
        <f t="shared" si="0"/>
        <v/>
      </c>
      <c r="E20" s="49"/>
      <c r="F20" s="49"/>
      <c r="G20" s="40" t="str">
        <f t="shared" si="1"/>
        <v/>
      </c>
      <c r="H20" s="40" t="str">
        <f t="shared" si="2"/>
        <v/>
      </c>
      <c r="I20" s="46" t="str">
        <f t="shared" si="3"/>
        <v/>
      </c>
      <c r="J20" s="40" t="str">
        <f t="shared" si="4"/>
        <v/>
      </c>
    </row>
    <row r="21" spans="1:10" x14ac:dyDescent="0.2">
      <c r="A21" s="49"/>
      <c r="B21" s="40" t="str">
        <f t="shared" si="5"/>
        <v/>
      </c>
      <c r="C21" s="49"/>
      <c r="D21" s="45" t="str">
        <f t="shared" si="0"/>
        <v/>
      </c>
      <c r="E21" s="49"/>
      <c r="F21" s="49"/>
      <c r="G21" s="40" t="str">
        <f t="shared" si="1"/>
        <v/>
      </c>
      <c r="H21" s="40" t="str">
        <f t="shared" si="2"/>
        <v/>
      </c>
      <c r="I21" s="46" t="str">
        <f t="shared" si="3"/>
        <v/>
      </c>
      <c r="J21" s="40" t="str">
        <f t="shared" si="4"/>
        <v/>
      </c>
    </row>
    <row r="22" spans="1:10" x14ac:dyDescent="0.2">
      <c r="A22" s="49"/>
      <c r="B22" s="40" t="str">
        <f t="shared" si="5"/>
        <v/>
      </c>
      <c r="C22" s="49"/>
      <c r="D22" s="45" t="str">
        <f t="shared" si="0"/>
        <v/>
      </c>
      <c r="E22" s="49"/>
      <c r="F22" s="49"/>
      <c r="G22" s="40" t="str">
        <f t="shared" si="1"/>
        <v/>
      </c>
      <c r="H22" s="40" t="str">
        <f t="shared" si="2"/>
        <v/>
      </c>
      <c r="I22" s="46" t="str">
        <f t="shared" si="3"/>
        <v/>
      </c>
      <c r="J22" s="40" t="str">
        <f t="shared" si="4"/>
        <v/>
      </c>
    </row>
    <row r="23" spans="1:10" x14ac:dyDescent="0.2">
      <c r="A23" s="49"/>
      <c r="B23" s="40" t="str">
        <f t="shared" si="5"/>
        <v/>
      </c>
      <c r="C23" s="49"/>
      <c r="D23" s="45" t="str">
        <f t="shared" si="0"/>
        <v/>
      </c>
      <c r="E23" s="49"/>
      <c r="F23" s="49"/>
      <c r="G23" s="40" t="str">
        <f t="shared" si="1"/>
        <v/>
      </c>
      <c r="H23" s="40" t="str">
        <f t="shared" si="2"/>
        <v/>
      </c>
      <c r="I23" s="46" t="str">
        <f t="shared" si="3"/>
        <v/>
      </c>
      <c r="J23" s="40" t="str">
        <f t="shared" si="4"/>
        <v/>
      </c>
    </row>
    <row r="24" spans="1:10" x14ac:dyDescent="0.2">
      <c r="A24" s="49"/>
      <c r="B24" s="40" t="str">
        <f t="shared" si="5"/>
        <v/>
      </c>
      <c r="C24" s="49"/>
      <c r="D24" s="45" t="str">
        <f t="shared" si="0"/>
        <v/>
      </c>
      <c r="E24" s="49"/>
      <c r="F24" s="49"/>
      <c r="G24" s="40" t="str">
        <f t="shared" si="1"/>
        <v/>
      </c>
      <c r="H24" s="40" t="str">
        <f t="shared" si="2"/>
        <v/>
      </c>
      <c r="I24" s="46" t="str">
        <f t="shared" si="3"/>
        <v/>
      </c>
      <c r="J24" s="40" t="str">
        <f t="shared" si="4"/>
        <v/>
      </c>
    </row>
    <row r="25" spans="1:10" x14ac:dyDescent="0.2">
      <c r="A25" s="49"/>
      <c r="B25" s="40" t="str">
        <f t="shared" si="5"/>
        <v/>
      </c>
      <c r="C25" s="49"/>
      <c r="D25" s="45" t="str">
        <f t="shared" si="0"/>
        <v/>
      </c>
      <c r="E25" s="49"/>
      <c r="F25" s="49"/>
      <c r="G25" s="40" t="str">
        <f t="shared" si="1"/>
        <v/>
      </c>
      <c r="H25" s="40" t="str">
        <f t="shared" si="2"/>
        <v/>
      </c>
      <c r="I25" s="46" t="str">
        <f t="shared" si="3"/>
        <v/>
      </c>
      <c r="J25" s="40" t="str">
        <f t="shared" si="4"/>
        <v/>
      </c>
    </row>
    <row r="26" spans="1:10" x14ac:dyDescent="0.2">
      <c r="A26" s="49"/>
      <c r="B26" s="40" t="str">
        <f t="shared" si="5"/>
        <v/>
      </c>
      <c r="C26" s="49"/>
      <c r="D26" s="45" t="str">
        <f t="shared" si="0"/>
        <v/>
      </c>
      <c r="E26" s="49"/>
      <c r="F26" s="49"/>
      <c r="G26" s="40" t="str">
        <f t="shared" si="1"/>
        <v/>
      </c>
      <c r="H26" s="40" t="str">
        <f t="shared" si="2"/>
        <v/>
      </c>
      <c r="I26" s="46" t="str">
        <f t="shared" si="3"/>
        <v/>
      </c>
      <c r="J26" s="40" t="str">
        <f t="shared" si="4"/>
        <v/>
      </c>
    </row>
    <row r="27" spans="1:10" x14ac:dyDescent="0.2">
      <c r="A27" s="49"/>
      <c r="B27" s="40" t="str">
        <f t="shared" si="5"/>
        <v/>
      </c>
      <c r="C27" s="49"/>
      <c r="D27" s="45" t="str">
        <f t="shared" si="0"/>
        <v/>
      </c>
      <c r="E27" s="49"/>
      <c r="F27" s="49"/>
      <c r="G27" s="40" t="str">
        <f t="shared" si="1"/>
        <v/>
      </c>
      <c r="H27" s="40" t="str">
        <f t="shared" si="2"/>
        <v/>
      </c>
      <c r="I27" s="46" t="str">
        <f t="shared" si="3"/>
        <v/>
      </c>
      <c r="J27" s="40" t="str">
        <f t="shared" si="4"/>
        <v/>
      </c>
    </row>
    <row r="28" spans="1:10" x14ac:dyDescent="0.2">
      <c r="A28" s="49"/>
      <c r="B28" s="40" t="str">
        <f t="shared" si="5"/>
        <v/>
      </c>
      <c r="C28" s="49"/>
      <c r="D28" s="45" t="str">
        <f t="shared" si="0"/>
        <v/>
      </c>
      <c r="E28" s="49"/>
      <c r="F28" s="49"/>
      <c r="G28" s="40" t="str">
        <f t="shared" si="1"/>
        <v/>
      </c>
      <c r="H28" s="40" t="str">
        <f t="shared" si="2"/>
        <v/>
      </c>
      <c r="I28" s="46" t="str">
        <f t="shared" si="3"/>
        <v/>
      </c>
      <c r="J28" s="40" t="str">
        <f t="shared" si="4"/>
        <v/>
      </c>
    </row>
    <row r="29" spans="1:10" x14ac:dyDescent="0.2">
      <c r="A29" s="49"/>
      <c r="B29" s="40" t="str">
        <f t="shared" si="5"/>
        <v/>
      </c>
      <c r="C29" s="49"/>
      <c r="D29" s="45" t="str">
        <f t="shared" si="0"/>
        <v/>
      </c>
      <c r="E29" s="49"/>
      <c r="F29" s="49"/>
      <c r="G29" s="40" t="str">
        <f t="shared" si="1"/>
        <v/>
      </c>
      <c r="H29" s="40" t="str">
        <f t="shared" si="2"/>
        <v/>
      </c>
      <c r="I29" s="46" t="str">
        <f t="shared" si="3"/>
        <v/>
      </c>
      <c r="J29" s="40" t="str">
        <f t="shared" si="4"/>
        <v/>
      </c>
    </row>
    <row r="30" spans="1:10" x14ac:dyDescent="0.2">
      <c r="A30" s="41" t="s">
        <v>110</v>
      </c>
      <c r="B30" s="41"/>
      <c r="C30" s="41"/>
      <c r="D30" s="41"/>
      <c r="E30" s="40">
        <f>SUM(E6:E29)</f>
        <v>0</v>
      </c>
      <c r="F30" s="40">
        <f>SUM(F6:F29)</f>
        <v>0</v>
      </c>
      <c r="G30" s="40">
        <f>SUM(G6:G29)</f>
        <v>0</v>
      </c>
      <c r="H30" s="40">
        <f>SUM(H6:H29)</f>
        <v>0</v>
      </c>
      <c r="I30" s="40">
        <f>SUM(I6:I29)</f>
        <v>0</v>
      </c>
      <c r="J30" s="41"/>
    </row>
  </sheetData>
  <sheetProtection password="CCEB" sheet="1" objects="1" scenarios="1" formatCells="0" formatColumns="0" formatRows="0" insertColumns="0" insertRows="0" insertHyperlinks="0" deleteColumns="0" deleteRows="0"/>
  <mergeCells count="8">
    <mergeCell ref="G4:H4"/>
    <mergeCell ref="J4:J5"/>
    <mergeCell ref="I4:I5"/>
    <mergeCell ref="E4:F4"/>
    <mergeCell ref="A4:A5"/>
    <mergeCell ref="D4:D5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9"/>
  <sheetViews>
    <sheetView tabSelected="1" zoomScale="94" workbookViewId="0">
      <selection activeCell="C68" sqref="C68"/>
    </sheetView>
  </sheetViews>
  <sheetFormatPr defaultColWidth="10" defaultRowHeight="14.25" x14ac:dyDescent="0.2"/>
  <cols>
    <col min="1" max="2" width="10" style="75"/>
    <col min="3" max="3" width="13.25" style="75" customWidth="1"/>
    <col min="4" max="4" width="13.625" style="75" customWidth="1"/>
    <col min="5" max="5" width="14.125" style="75" customWidth="1"/>
    <col min="6" max="6" width="12.75" style="75" customWidth="1"/>
    <col min="7" max="16384" width="10" style="75"/>
  </cols>
  <sheetData>
    <row r="3" spans="2:6" ht="15" x14ac:dyDescent="0.2">
      <c r="B3" s="74" t="s">
        <v>112</v>
      </c>
      <c r="C3" s="74" t="s">
        <v>113</v>
      </c>
      <c r="D3" s="74" t="s">
        <v>114</v>
      </c>
    </row>
    <row r="4" spans="2:6" x14ac:dyDescent="0.2">
      <c r="B4" s="76">
        <v>997000</v>
      </c>
      <c r="C4" s="77">
        <v>0.1075</v>
      </c>
      <c r="D4" s="76">
        <v>72</v>
      </c>
    </row>
    <row r="6" spans="2:6" x14ac:dyDescent="0.2">
      <c r="B6" s="78" t="s">
        <v>119</v>
      </c>
      <c r="C6" s="78" t="s">
        <v>118</v>
      </c>
      <c r="D6" s="79" t="s">
        <v>117</v>
      </c>
      <c r="E6" s="80" t="s">
        <v>116</v>
      </c>
      <c r="F6" s="80" t="s">
        <v>115</v>
      </c>
    </row>
    <row r="7" spans="2:6" x14ac:dyDescent="0.2">
      <c r="B7" s="78">
        <v>1</v>
      </c>
      <c r="C7" s="86">
        <f>$B$4</f>
        <v>997000</v>
      </c>
      <c r="D7" s="83">
        <f t="shared" ref="D7:D38" si="0">ROUND(PPMT($C$4/12,B7,$D$4,-$B$4),0)</f>
        <v>9918</v>
      </c>
      <c r="E7" s="84">
        <f t="shared" ref="E7:E38" si="1">ROUND(IPMT($C$4/12,B7,$D$4,-$B$4),0)</f>
        <v>8931</v>
      </c>
      <c r="F7" s="84">
        <f t="shared" ref="F7:F38" si="2">ROUND(PMT($C$4/12,$D$4,-$B$4),0)</f>
        <v>18850</v>
      </c>
    </row>
    <row r="8" spans="2:6" x14ac:dyDescent="0.2">
      <c r="B8" s="78">
        <v>2</v>
      </c>
      <c r="C8" s="86">
        <f t="shared" ref="C8:C39" si="3">C7-D7</f>
        <v>987082</v>
      </c>
      <c r="D8" s="83">
        <f t="shared" si="0"/>
        <v>10007</v>
      </c>
      <c r="E8" s="84">
        <f t="shared" si="1"/>
        <v>8843</v>
      </c>
      <c r="F8" s="84">
        <f t="shared" si="2"/>
        <v>18850</v>
      </c>
    </row>
    <row r="9" spans="2:6" x14ac:dyDescent="0.2">
      <c r="B9" s="78">
        <v>3</v>
      </c>
      <c r="C9" s="86">
        <f t="shared" si="3"/>
        <v>977075</v>
      </c>
      <c r="D9" s="83">
        <f t="shared" si="0"/>
        <v>10097</v>
      </c>
      <c r="E9" s="84">
        <f t="shared" si="1"/>
        <v>8753</v>
      </c>
      <c r="F9" s="84">
        <f t="shared" si="2"/>
        <v>18850</v>
      </c>
    </row>
    <row r="10" spans="2:6" x14ac:dyDescent="0.2">
      <c r="B10" s="78">
        <v>4</v>
      </c>
      <c r="C10" s="86">
        <f t="shared" si="3"/>
        <v>966978</v>
      </c>
      <c r="D10" s="83">
        <f t="shared" si="0"/>
        <v>10187</v>
      </c>
      <c r="E10" s="84">
        <f t="shared" si="1"/>
        <v>8663</v>
      </c>
      <c r="F10" s="84">
        <f t="shared" si="2"/>
        <v>18850</v>
      </c>
    </row>
    <row r="11" spans="2:6" x14ac:dyDescent="0.2">
      <c r="B11" s="78">
        <v>5</v>
      </c>
      <c r="C11" s="86">
        <f t="shared" si="3"/>
        <v>956791</v>
      </c>
      <c r="D11" s="83">
        <f t="shared" si="0"/>
        <v>10278</v>
      </c>
      <c r="E11" s="84">
        <f t="shared" si="1"/>
        <v>8571</v>
      </c>
      <c r="F11" s="84">
        <f t="shared" si="2"/>
        <v>18850</v>
      </c>
    </row>
    <row r="12" spans="2:6" x14ac:dyDescent="0.2">
      <c r="B12" s="78">
        <v>6</v>
      </c>
      <c r="C12" s="86">
        <f t="shared" si="3"/>
        <v>946513</v>
      </c>
      <c r="D12" s="83">
        <f t="shared" si="0"/>
        <v>10370</v>
      </c>
      <c r="E12" s="84">
        <f t="shared" si="1"/>
        <v>8479</v>
      </c>
      <c r="F12" s="84">
        <f t="shared" si="2"/>
        <v>18850</v>
      </c>
    </row>
    <row r="13" spans="2:6" x14ac:dyDescent="0.2">
      <c r="B13" s="78">
        <v>7</v>
      </c>
      <c r="C13" s="86">
        <f t="shared" si="3"/>
        <v>936143</v>
      </c>
      <c r="D13" s="83">
        <f t="shared" si="0"/>
        <v>10463</v>
      </c>
      <c r="E13" s="84">
        <f t="shared" si="1"/>
        <v>8386</v>
      </c>
      <c r="F13" s="84">
        <f t="shared" si="2"/>
        <v>18850</v>
      </c>
    </row>
    <row r="14" spans="2:6" x14ac:dyDescent="0.2">
      <c r="B14" s="78">
        <v>8</v>
      </c>
      <c r="C14" s="86">
        <f t="shared" si="3"/>
        <v>925680</v>
      </c>
      <c r="D14" s="83">
        <f t="shared" si="0"/>
        <v>10557</v>
      </c>
      <c r="E14" s="84">
        <f t="shared" si="1"/>
        <v>8293</v>
      </c>
      <c r="F14" s="84">
        <f t="shared" si="2"/>
        <v>18850</v>
      </c>
    </row>
    <row r="15" spans="2:6" x14ac:dyDescent="0.2">
      <c r="B15" s="78">
        <v>9</v>
      </c>
      <c r="C15" s="86">
        <f t="shared" si="3"/>
        <v>915123</v>
      </c>
      <c r="D15" s="83">
        <f t="shared" si="0"/>
        <v>10652</v>
      </c>
      <c r="E15" s="84">
        <f t="shared" si="1"/>
        <v>8198</v>
      </c>
      <c r="F15" s="84">
        <f t="shared" si="2"/>
        <v>18850</v>
      </c>
    </row>
    <row r="16" spans="2:6" x14ac:dyDescent="0.2">
      <c r="B16" s="78">
        <v>10</v>
      </c>
      <c r="C16" s="86">
        <f t="shared" si="3"/>
        <v>904471</v>
      </c>
      <c r="D16" s="83">
        <f t="shared" si="0"/>
        <v>10747</v>
      </c>
      <c r="E16" s="84">
        <f t="shared" si="1"/>
        <v>8103</v>
      </c>
      <c r="F16" s="84">
        <f t="shared" si="2"/>
        <v>18850</v>
      </c>
    </row>
    <row r="17" spans="2:6" x14ac:dyDescent="0.2">
      <c r="B17" s="78">
        <v>11</v>
      </c>
      <c r="C17" s="86">
        <f t="shared" si="3"/>
        <v>893724</v>
      </c>
      <c r="D17" s="83">
        <f t="shared" si="0"/>
        <v>10843</v>
      </c>
      <c r="E17" s="84">
        <f t="shared" si="1"/>
        <v>8006</v>
      </c>
      <c r="F17" s="84">
        <f t="shared" si="2"/>
        <v>18850</v>
      </c>
    </row>
    <row r="18" spans="2:6" x14ac:dyDescent="0.2">
      <c r="B18" s="78">
        <v>12</v>
      </c>
      <c r="C18" s="86">
        <f t="shared" si="3"/>
        <v>882881</v>
      </c>
      <c r="D18" s="83">
        <f t="shared" si="0"/>
        <v>10940</v>
      </c>
      <c r="E18" s="84">
        <f t="shared" si="1"/>
        <v>7909</v>
      </c>
      <c r="F18" s="84">
        <f t="shared" si="2"/>
        <v>18850</v>
      </c>
    </row>
    <row r="19" spans="2:6" x14ac:dyDescent="0.2">
      <c r="B19" s="78">
        <v>13</v>
      </c>
      <c r="C19" s="86">
        <f t="shared" si="3"/>
        <v>871941</v>
      </c>
      <c r="D19" s="83">
        <f t="shared" si="0"/>
        <v>11038</v>
      </c>
      <c r="E19" s="84">
        <f t="shared" si="1"/>
        <v>7811</v>
      </c>
      <c r="F19" s="84">
        <f t="shared" si="2"/>
        <v>18850</v>
      </c>
    </row>
    <row r="20" spans="2:6" x14ac:dyDescent="0.2">
      <c r="B20" s="78">
        <v>14</v>
      </c>
      <c r="C20" s="86">
        <f t="shared" si="3"/>
        <v>860903</v>
      </c>
      <c r="D20" s="83">
        <f t="shared" si="0"/>
        <v>11137</v>
      </c>
      <c r="E20" s="84">
        <f t="shared" si="1"/>
        <v>7712</v>
      </c>
      <c r="F20" s="84">
        <f t="shared" si="2"/>
        <v>18850</v>
      </c>
    </row>
    <row r="21" spans="2:6" x14ac:dyDescent="0.2">
      <c r="B21" s="78">
        <v>15</v>
      </c>
      <c r="C21" s="86">
        <f t="shared" si="3"/>
        <v>849766</v>
      </c>
      <c r="D21" s="83">
        <f t="shared" si="0"/>
        <v>11237</v>
      </c>
      <c r="E21" s="84">
        <f t="shared" si="1"/>
        <v>7612</v>
      </c>
      <c r="F21" s="84">
        <f t="shared" si="2"/>
        <v>18850</v>
      </c>
    </row>
    <row r="22" spans="2:6" x14ac:dyDescent="0.2">
      <c r="B22" s="78">
        <v>16</v>
      </c>
      <c r="C22" s="86">
        <f t="shared" si="3"/>
        <v>838529</v>
      </c>
      <c r="D22" s="83">
        <f t="shared" si="0"/>
        <v>11338</v>
      </c>
      <c r="E22" s="84">
        <f t="shared" si="1"/>
        <v>7512</v>
      </c>
      <c r="F22" s="84">
        <f t="shared" si="2"/>
        <v>18850</v>
      </c>
    </row>
    <row r="23" spans="2:6" x14ac:dyDescent="0.2">
      <c r="B23" s="78">
        <v>17</v>
      </c>
      <c r="C23" s="86">
        <f t="shared" si="3"/>
        <v>827191</v>
      </c>
      <c r="D23" s="83">
        <f t="shared" si="0"/>
        <v>11439</v>
      </c>
      <c r="E23" s="84">
        <f t="shared" si="1"/>
        <v>7410</v>
      </c>
      <c r="F23" s="84">
        <f t="shared" si="2"/>
        <v>18850</v>
      </c>
    </row>
    <row r="24" spans="2:6" x14ac:dyDescent="0.2">
      <c r="B24" s="78">
        <v>18</v>
      </c>
      <c r="C24" s="86">
        <f t="shared" si="3"/>
        <v>815752</v>
      </c>
      <c r="D24" s="83">
        <f t="shared" si="0"/>
        <v>11542</v>
      </c>
      <c r="E24" s="84">
        <f t="shared" si="1"/>
        <v>7308</v>
      </c>
      <c r="F24" s="84">
        <f t="shared" si="2"/>
        <v>18850</v>
      </c>
    </row>
    <row r="25" spans="2:6" x14ac:dyDescent="0.2">
      <c r="B25" s="78">
        <v>19</v>
      </c>
      <c r="C25" s="86">
        <f t="shared" si="3"/>
        <v>804210</v>
      </c>
      <c r="D25" s="83">
        <f t="shared" si="0"/>
        <v>11645</v>
      </c>
      <c r="E25" s="84">
        <f t="shared" si="1"/>
        <v>7204</v>
      </c>
      <c r="F25" s="84">
        <f t="shared" si="2"/>
        <v>18850</v>
      </c>
    </row>
    <row r="26" spans="2:6" x14ac:dyDescent="0.2">
      <c r="B26" s="78">
        <v>20</v>
      </c>
      <c r="C26" s="86">
        <f t="shared" si="3"/>
        <v>792565</v>
      </c>
      <c r="D26" s="83">
        <f t="shared" si="0"/>
        <v>11750</v>
      </c>
      <c r="E26" s="84">
        <f t="shared" si="1"/>
        <v>7100</v>
      </c>
      <c r="F26" s="84">
        <f t="shared" si="2"/>
        <v>18850</v>
      </c>
    </row>
    <row r="27" spans="2:6" x14ac:dyDescent="0.2">
      <c r="B27" s="78">
        <v>21</v>
      </c>
      <c r="C27" s="86">
        <f t="shared" si="3"/>
        <v>780815</v>
      </c>
      <c r="D27" s="83">
        <f t="shared" si="0"/>
        <v>11855</v>
      </c>
      <c r="E27" s="84">
        <f t="shared" si="1"/>
        <v>6995</v>
      </c>
      <c r="F27" s="84">
        <f t="shared" si="2"/>
        <v>18850</v>
      </c>
    </row>
    <row r="28" spans="2:6" x14ac:dyDescent="0.2">
      <c r="B28" s="78">
        <v>22</v>
      </c>
      <c r="C28" s="86">
        <f t="shared" si="3"/>
        <v>768960</v>
      </c>
      <c r="D28" s="83">
        <f t="shared" si="0"/>
        <v>11961</v>
      </c>
      <c r="E28" s="84">
        <f t="shared" si="1"/>
        <v>6889</v>
      </c>
      <c r="F28" s="84">
        <f t="shared" si="2"/>
        <v>18850</v>
      </c>
    </row>
    <row r="29" spans="2:6" x14ac:dyDescent="0.2">
      <c r="B29" s="78">
        <v>23</v>
      </c>
      <c r="C29" s="86">
        <f t="shared" si="3"/>
        <v>756999</v>
      </c>
      <c r="D29" s="83">
        <f t="shared" si="0"/>
        <v>12068</v>
      </c>
      <c r="E29" s="84">
        <f t="shared" si="1"/>
        <v>6781</v>
      </c>
      <c r="F29" s="84">
        <f t="shared" si="2"/>
        <v>18850</v>
      </c>
    </row>
    <row r="30" spans="2:6" x14ac:dyDescent="0.2">
      <c r="B30" s="78">
        <v>24</v>
      </c>
      <c r="C30" s="86">
        <f t="shared" si="3"/>
        <v>744931</v>
      </c>
      <c r="D30" s="83">
        <f t="shared" si="0"/>
        <v>12176</v>
      </c>
      <c r="E30" s="84">
        <f t="shared" si="1"/>
        <v>6673</v>
      </c>
      <c r="F30" s="84">
        <f t="shared" si="2"/>
        <v>18850</v>
      </c>
    </row>
    <row r="31" spans="2:6" x14ac:dyDescent="0.2">
      <c r="B31" s="78">
        <v>25</v>
      </c>
      <c r="C31" s="86">
        <f t="shared" si="3"/>
        <v>732755</v>
      </c>
      <c r="D31" s="83">
        <f t="shared" si="0"/>
        <v>12285</v>
      </c>
      <c r="E31" s="84">
        <f t="shared" si="1"/>
        <v>6564</v>
      </c>
      <c r="F31" s="84">
        <f t="shared" si="2"/>
        <v>18850</v>
      </c>
    </row>
    <row r="32" spans="2:6" x14ac:dyDescent="0.2">
      <c r="B32" s="78">
        <v>26</v>
      </c>
      <c r="C32" s="86">
        <f t="shared" si="3"/>
        <v>720470</v>
      </c>
      <c r="D32" s="83">
        <f t="shared" si="0"/>
        <v>12395</v>
      </c>
      <c r="E32" s="84">
        <f t="shared" si="1"/>
        <v>6454</v>
      </c>
      <c r="F32" s="84">
        <f t="shared" si="2"/>
        <v>18850</v>
      </c>
    </row>
    <row r="33" spans="2:6" x14ac:dyDescent="0.2">
      <c r="B33" s="78">
        <v>27</v>
      </c>
      <c r="C33" s="86">
        <f t="shared" si="3"/>
        <v>708075</v>
      </c>
      <c r="D33" s="83">
        <f t="shared" si="0"/>
        <v>12506</v>
      </c>
      <c r="E33" s="84">
        <f t="shared" si="1"/>
        <v>6343</v>
      </c>
      <c r="F33" s="84">
        <f t="shared" si="2"/>
        <v>18850</v>
      </c>
    </row>
    <row r="34" spans="2:6" x14ac:dyDescent="0.2">
      <c r="B34" s="78">
        <v>28</v>
      </c>
      <c r="C34" s="86">
        <f t="shared" si="3"/>
        <v>695569</v>
      </c>
      <c r="D34" s="83">
        <f t="shared" si="0"/>
        <v>12618</v>
      </c>
      <c r="E34" s="84">
        <f t="shared" si="1"/>
        <v>6231</v>
      </c>
      <c r="F34" s="84">
        <f t="shared" si="2"/>
        <v>18850</v>
      </c>
    </row>
    <row r="35" spans="2:6" x14ac:dyDescent="0.2">
      <c r="B35" s="78">
        <v>29</v>
      </c>
      <c r="C35" s="86">
        <f t="shared" si="3"/>
        <v>682951</v>
      </c>
      <c r="D35" s="83">
        <f t="shared" si="0"/>
        <v>12731</v>
      </c>
      <c r="E35" s="84">
        <f t="shared" si="1"/>
        <v>6118</v>
      </c>
      <c r="F35" s="84">
        <f t="shared" si="2"/>
        <v>18850</v>
      </c>
    </row>
    <row r="36" spans="2:6" x14ac:dyDescent="0.2">
      <c r="B36" s="78">
        <v>30</v>
      </c>
      <c r="C36" s="86">
        <f t="shared" si="3"/>
        <v>670220</v>
      </c>
      <c r="D36" s="83">
        <f t="shared" si="0"/>
        <v>12846</v>
      </c>
      <c r="E36" s="84">
        <f t="shared" si="1"/>
        <v>6004</v>
      </c>
      <c r="F36" s="84">
        <f t="shared" si="2"/>
        <v>18850</v>
      </c>
    </row>
    <row r="37" spans="2:6" x14ac:dyDescent="0.2">
      <c r="B37" s="78">
        <v>31</v>
      </c>
      <c r="C37" s="86">
        <f t="shared" si="3"/>
        <v>657374</v>
      </c>
      <c r="D37" s="83">
        <f t="shared" si="0"/>
        <v>12961</v>
      </c>
      <c r="E37" s="84">
        <f t="shared" si="1"/>
        <v>5889</v>
      </c>
      <c r="F37" s="84">
        <f t="shared" si="2"/>
        <v>18850</v>
      </c>
    </row>
    <row r="38" spans="2:6" x14ac:dyDescent="0.2">
      <c r="B38" s="78">
        <v>32</v>
      </c>
      <c r="C38" s="86">
        <f t="shared" si="3"/>
        <v>644413</v>
      </c>
      <c r="D38" s="83">
        <f t="shared" si="0"/>
        <v>13077</v>
      </c>
      <c r="E38" s="84">
        <f t="shared" si="1"/>
        <v>5773</v>
      </c>
      <c r="F38" s="84">
        <f t="shared" si="2"/>
        <v>18850</v>
      </c>
    </row>
    <row r="39" spans="2:6" x14ac:dyDescent="0.2">
      <c r="B39" s="78">
        <v>33</v>
      </c>
      <c r="C39" s="86">
        <f t="shared" si="3"/>
        <v>631336</v>
      </c>
      <c r="D39" s="83">
        <f t="shared" ref="D39:D70" si="4">ROUND(PPMT($C$4/12,B39,$D$4,-$B$4),0)</f>
        <v>13194</v>
      </c>
      <c r="E39" s="84">
        <f t="shared" ref="E39:E70" si="5">ROUND(IPMT($C$4/12,B39,$D$4,-$B$4),0)</f>
        <v>5656</v>
      </c>
      <c r="F39" s="84">
        <f t="shared" ref="F39:F70" si="6">ROUND(PMT($C$4/12,$D$4,-$B$4),0)</f>
        <v>18850</v>
      </c>
    </row>
    <row r="40" spans="2:6" x14ac:dyDescent="0.2">
      <c r="B40" s="78">
        <v>34</v>
      </c>
      <c r="C40" s="86">
        <f t="shared" ref="C40:C71" si="7">C39-D39</f>
        <v>618142</v>
      </c>
      <c r="D40" s="83">
        <f t="shared" si="4"/>
        <v>13312</v>
      </c>
      <c r="E40" s="84">
        <f t="shared" si="5"/>
        <v>5538</v>
      </c>
      <c r="F40" s="84">
        <f t="shared" si="6"/>
        <v>18850</v>
      </c>
    </row>
    <row r="41" spans="2:6" x14ac:dyDescent="0.2">
      <c r="B41" s="78">
        <v>35</v>
      </c>
      <c r="C41" s="86">
        <f t="shared" si="7"/>
        <v>604830</v>
      </c>
      <c r="D41" s="83">
        <f t="shared" si="4"/>
        <v>13431</v>
      </c>
      <c r="E41" s="84">
        <f t="shared" si="5"/>
        <v>5418</v>
      </c>
      <c r="F41" s="84">
        <f t="shared" si="6"/>
        <v>18850</v>
      </c>
    </row>
    <row r="42" spans="2:6" x14ac:dyDescent="0.2">
      <c r="B42" s="78">
        <v>36</v>
      </c>
      <c r="C42" s="86">
        <f t="shared" si="7"/>
        <v>591399</v>
      </c>
      <c r="D42" s="83">
        <f t="shared" si="4"/>
        <v>13552</v>
      </c>
      <c r="E42" s="84">
        <f t="shared" si="5"/>
        <v>5298</v>
      </c>
      <c r="F42" s="84">
        <f t="shared" si="6"/>
        <v>18850</v>
      </c>
    </row>
    <row r="43" spans="2:6" x14ac:dyDescent="0.2">
      <c r="B43" s="78">
        <v>37</v>
      </c>
      <c r="C43" s="86">
        <f t="shared" si="7"/>
        <v>577847</v>
      </c>
      <c r="D43" s="83">
        <f t="shared" si="4"/>
        <v>13673</v>
      </c>
      <c r="E43" s="84">
        <f t="shared" si="5"/>
        <v>5177</v>
      </c>
      <c r="F43" s="84">
        <f t="shared" si="6"/>
        <v>18850</v>
      </c>
    </row>
    <row r="44" spans="2:6" x14ac:dyDescent="0.2">
      <c r="B44" s="78">
        <v>38</v>
      </c>
      <c r="C44" s="86">
        <f t="shared" si="7"/>
        <v>564174</v>
      </c>
      <c r="D44" s="83">
        <f t="shared" si="4"/>
        <v>13796</v>
      </c>
      <c r="E44" s="84">
        <f t="shared" si="5"/>
        <v>5054</v>
      </c>
      <c r="F44" s="84">
        <f t="shared" si="6"/>
        <v>18850</v>
      </c>
    </row>
    <row r="45" spans="2:6" x14ac:dyDescent="0.2">
      <c r="B45" s="78">
        <v>39</v>
      </c>
      <c r="C45" s="86">
        <f t="shared" si="7"/>
        <v>550378</v>
      </c>
      <c r="D45" s="83">
        <f t="shared" si="4"/>
        <v>13919</v>
      </c>
      <c r="E45" s="84">
        <f t="shared" si="5"/>
        <v>4930</v>
      </c>
      <c r="F45" s="84">
        <f t="shared" si="6"/>
        <v>18850</v>
      </c>
    </row>
    <row r="46" spans="2:6" x14ac:dyDescent="0.2">
      <c r="B46" s="78">
        <v>40</v>
      </c>
      <c r="C46" s="86">
        <f t="shared" si="7"/>
        <v>536459</v>
      </c>
      <c r="D46" s="83">
        <f t="shared" si="4"/>
        <v>14044</v>
      </c>
      <c r="E46" s="84">
        <f t="shared" si="5"/>
        <v>4806</v>
      </c>
      <c r="F46" s="84">
        <f t="shared" si="6"/>
        <v>18850</v>
      </c>
    </row>
    <row r="47" spans="2:6" x14ac:dyDescent="0.2">
      <c r="B47" s="78">
        <v>41</v>
      </c>
      <c r="C47" s="86">
        <f t="shared" si="7"/>
        <v>522415</v>
      </c>
      <c r="D47" s="83">
        <f t="shared" si="4"/>
        <v>14170</v>
      </c>
      <c r="E47" s="84">
        <f t="shared" si="5"/>
        <v>4680</v>
      </c>
      <c r="F47" s="84">
        <f t="shared" si="6"/>
        <v>18850</v>
      </c>
    </row>
    <row r="48" spans="2:6" x14ac:dyDescent="0.2">
      <c r="B48" s="78">
        <v>42</v>
      </c>
      <c r="C48" s="86">
        <f t="shared" si="7"/>
        <v>508245</v>
      </c>
      <c r="D48" s="83">
        <f t="shared" si="4"/>
        <v>14297</v>
      </c>
      <c r="E48" s="84">
        <f t="shared" si="5"/>
        <v>4553</v>
      </c>
      <c r="F48" s="84">
        <f t="shared" si="6"/>
        <v>18850</v>
      </c>
    </row>
    <row r="49" spans="2:6" x14ac:dyDescent="0.2">
      <c r="B49" s="78">
        <v>43</v>
      </c>
      <c r="C49" s="86">
        <f t="shared" si="7"/>
        <v>493948</v>
      </c>
      <c r="D49" s="83">
        <f t="shared" si="4"/>
        <v>14425</v>
      </c>
      <c r="E49" s="84">
        <f t="shared" si="5"/>
        <v>4425</v>
      </c>
      <c r="F49" s="84">
        <f t="shared" si="6"/>
        <v>18850</v>
      </c>
    </row>
    <row r="50" spans="2:6" x14ac:dyDescent="0.2">
      <c r="B50" s="78">
        <v>44</v>
      </c>
      <c r="C50" s="86">
        <f t="shared" si="7"/>
        <v>479523</v>
      </c>
      <c r="D50" s="83">
        <f t="shared" si="4"/>
        <v>14554</v>
      </c>
      <c r="E50" s="84">
        <f t="shared" si="5"/>
        <v>4296</v>
      </c>
      <c r="F50" s="84">
        <f t="shared" si="6"/>
        <v>18850</v>
      </c>
    </row>
    <row r="51" spans="2:6" x14ac:dyDescent="0.2">
      <c r="B51" s="81">
        <v>45</v>
      </c>
      <c r="C51" s="86">
        <f t="shared" si="7"/>
        <v>464969</v>
      </c>
      <c r="D51" s="83">
        <f t="shared" si="4"/>
        <v>14684</v>
      </c>
      <c r="E51" s="84">
        <f t="shared" si="5"/>
        <v>4165</v>
      </c>
      <c r="F51" s="84">
        <f t="shared" si="6"/>
        <v>18850</v>
      </c>
    </row>
    <row r="52" spans="2:6" x14ac:dyDescent="0.2">
      <c r="B52" s="81">
        <v>46</v>
      </c>
      <c r="C52" s="86">
        <f t="shared" si="7"/>
        <v>450285</v>
      </c>
      <c r="D52" s="83">
        <f t="shared" si="4"/>
        <v>14816</v>
      </c>
      <c r="E52" s="84">
        <f t="shared" si="5"/>
        <v>4034</v>
      </c>
      <c r="F52" s="84">
        <f t="shared" si="6"/>
        <v>18850</v>
      </c>
    </row>
    <row r="53" spans="2:6" x14ac:dyDescent="0.2">
      <c r="B53" s="81">
        <v>47</v>
      </c>
      <c r="C53" s="86">
        <f t="shared" si="7"/>
        <v>435469</v>
      </c>
      <c r="D53" s="83">
        <f t="shared" si="4"/>
        <v>14948</v>
      </c>
      <c r="E53" s="84">
        <f t="shared" si="5"/>
        <v>3901</v>
      </c>
      <c r="F53" s="84">
        <f t="shared" si="6"/>
        <v>18850</v>
      </c>
    </row>
    <row r="54" spans="2:6" x14ac:dyDescent="0.2">
      <c r="B54" s="81">
        <v>48</v>
      </c>
      <c r="C54" s="86">
        <f t="shared" si="7"/>
        <v>420521</v>
      </c>
      <c r="D54" s="83">
        <f t="shared" si="4"/>
        <v>15082</v>
      </c>
      <c r="E54" s="84">
        <f t="shared" si="5"/>
        <v>3767</v>
      </c>
      <c r="F54" s="84">
        <f t="shared" si="6"/>
        <v>18850</v>
      </c>
    </row>
    <row r="55" spans="2:6" x14ac:dyDescent="0.2">
      <c r="B55" s="81">
        <v>49</v>
      </c>
      <c r="C55" s="86">
        <f t="shared" si="7"/>
        <v>405439</v>
      </c>
      <c r="D55" s="83">
        <f t="shared" si="4"/>
        <v>15218</v>
      </c>
      <c r="E55" s="84">
        <f t="shared" si="5"/>
        <v>3632</v>
      </c>
      <c r="F55" s="84">
        <f t="shared" si="6"/>
        <v>18850</v>
      </c>
    </row>
    <row r="56" spans="2:6" x14ac:dyDescent="0.2">
      <c r="B56" s="81">
        <v>50</v>
      </c>
      <c r="C56" s="86">
        <f t="shared" si="7"/>
        <v>390221</v>
      </c>
      <c r="D56" s="83">
        <f t="shared" si="4"/>
        <v>15354</v>
      </c>
      <c r="E56" s="84">
        <f t="shared" si="5"/>
        <v>3496</v>
      </c>
      <c r="F56" s="84">
        <f t="shared" si="6"/>
        <v>18850</v>
      </c>
    </row>
    <row r="57" spans="2:6" x14ac:dyDescent="0.2">
      <c r="B57" s="81">
        <v>51</v>
      </c>
      <c r="C57" s="86">
        <f t="shared" si="7"/>
        <v>374867</v>
      </c>
      <c r="D57" s="83">
        <f t="shared" si="4"/>
        <v>15491</v>
      </c>
      <c r="E57" s="84">
        <f t="shared" si="5"/>
        <v>3358</v>
      </c>
      <c r="F57" s="84">
        <f t="shared" si="6"/>
        <v>18850</v>
      </c>
    </row>
    <row r="58" spans="2:6" x14ac:dyDescent="0.2">
      <c r="B58" s="81">
        <v>52</v>
      </c>
      <c r="C58" s="86">
        <f t="shared" si="7"/>
        <v>359376</v>
      </c>
      <c r="D58" s="83">
        <f t="shared" si="4"/>
        <v>15630</v>
      </c>
      <c r="E58" s="84">
        <f t="shared" si="5"/>
        <v>3219</v>
      </c>
      <c r="F58" s="84">
        <f t="shared" si="6"/>
        <v>18850</v>
      </c>
    </row>
    <row r="59" spans="2:6" x14ac:dyDescent="0.2">
      <c r="B59" s="81">
        <v>53</v>
      </c>
      <c r="C59" s="86">
        <f t="shared" si="7"/>
        <v>343746</v>
      </c>
      <c r="D59" s="83">
        <f t="shared" si="4"/>
        <v>15770</v>
      </c>
      <c r="E59" s="84">
        <f t="shared" si="5"/>
        <v>3079</v>
      </c>
      <c r="F59" s="84">
        <f t="shared" si="6"/>
        <v>18850</v>
      </c>
    </row>
    <row r="60" spans="2:6" x14ac:dyDescent="0.2">
      <c r="B60" s="81">
        <v>54</v>
      </c>
      <c r="C60" s="86">
        <f t="shared" si="7"/>
        <v>327976</v>
      </c>
      <c r="D60" s="83">
        <f t="shared" si="4"/>
        <v>15911</v>
      </c>
      <c r="E60" s="84">
        <f t="shared" si="5"/>
        <v>2938</v>
      </c>
      <c r="F60" s="84">
        <f t="shared" si="6"/>
        <v>18850</v>
      </c>
    </row>
    <row r="61" spans="2:6" x14ac:dyDescent="0.2">
      <c r="B61" s="81">
        <v>55</v>
      </c>
      <c r="C61" s="86">
        <f t="shared" si="7"/>
        <v>312065</v>
      </c>
      <c r="D61" s="83">
        <f t="shared" si="4"/>
        <v>16054</v>
      </c>
      <c r="E61" s="84">
        <f t="shared" si="5"/>
        <v>2796</v>
      </c>
      <c r="F61" s="84">
        <f t="shared" si="6"/>
        <v>18850</v>
      </c>
    </row>
    <row r="62" spans="2:6" x14ac:dyDescent="0.2">
      <c r="B62" s="81">
        <v>56</v>
      </c>
      <c r="C62" s="86">
        <f t="shared" si="7"/>
        <v>296011</v>
      </c>
      <c r="D62" s="83">
        <f t="shared" si="4"/>
        <v>16198</v>
      </c>
      <c r="E62" s="84">
        <f t="shared" si="5"/>
        <v>2652</v>
      </c>
      <c r="F62" s="84">
        <f t="shared" si="6"/>
        <v>18850</v>
      </c>
    </row>
    <row r="63" spans="2:6" x14ac:dyDescent="0.2">
      <c r="B63" s="81">
        <v>57</v>
      </c>
      <c r="C63" s="86">
        <f t="shared" si="7"/>
        <v>279813</v>
      </c>
      <c r="D63" s="83">
        <f t="shared" si="4"/>
        <v>16343</v>
      </c>
      <c r="E63" s="84">
        <f t="shared" si="5"/>
        <v>2507</v>
      </c>
      <c r="F63" s="84">
        <f t="shared" si="6"/>
        <v>18850</v>
      </c>
    </row>
    <row r="64" spans="2:6" x14ac:dyDescent="0.2">
      <c r="B64" s="81">
        <v>58</v>
      </c>
      <c r="C64" s="86">
        <f t="shared" si="7"/>
        <v>263470</v>
      </c>
      <c r="D64" s="83">
        <f t="shared" si="4"/>
        <v>16489</v>
      </c>
      <c r="E64" s="84">
        <f t="shared" si="5"/>
        <v>2360</v>
      </c>
      <c r="F64" s="84">
        <f t="shared" si="6"/>
        <v>18850</v>
      </c>
    </row>
    <row r="65" spans="2:6" x14ac:dyDescent="0.2">
      <c r="B65" s="81">
        <v>59</v>
      </c>
      <c r="C65" s="86">
        <f t="shared" si="7"/>
        <v>246981</v>
      </c>
      <c r="D65" s="83">
        <f t="shared" si="4"/>
        <v>16637</v>
      </c>
      <c r="E65" s="84">
        <f t="shared" si="5"/>
        <v>2213</v>
      </c>
      <c r="F65" s="84">
        <f t="shared" si="6"/>
        <v>18850</v>
      </c>
    </row>
    <row r="66" spans="2:6" x14ac:dyDescent="0.2">
      <c r="B66" s="81">
        <v>60</v>
      </c>
      <c r="C66" s="86">
        <f t="shared" si="7"/>
        <v>230344</v>
      </c>
      <c r="D66" s="83">
        <f t="shared" si="4"/>
        <v>16786</v>
      </c>
      <c r="E66" s="84">
        <f t="shared" si="5"/>
        <v>2063</v>
      </c>
      <c r="F66" s="84">
        <f t="shared" si="6"/>
        <v>18850</v>
      </c>
    </row>
    <row r="67" spans="2:6" x14ac:dyDescent="0.2">
      <c r="B67" s="81">
        <v>61</v>
      </c>
      <c r="C67" s="86">
        <f t="shared" si="7"/>
        <v>213558</v>
      </c>
      <c r="D67" s="83">
        <f t="shared" si="4"/>
        <v>16936</v>
      </c>
      <c r="E67" s="84">
        <f t="shared" si="5"/>
        <v>1913</v>
      </c>
      <c r="F67" s="84">
        <f t="shared" si="6"/>
        <v>18850</v>
      </c>
    </row>
    <row r="68" spans="2:6" x14ac:dyDescent="0.2">
      <c r="B68" s="81">
        <v>62</v>
      </c>
      <c r="C68" s="86">
        <f t="shared" si="7"/>
        <v>196622</v>
      </c>
      <c r="D68" s="83">
        <f t="shared" si="4"/>
        <v>17088</v>
      </c>
      <c r="E68" s="84">
        <f t="shared" si="5"/>
        <v>1761</v>
      </c>
      <c r="F68" s="84">
        <f t="shared" si="6"/>
        <v>18850</v>
      </c>
    </row>
    <row r="69" spans="2:6" x14ac:dyDescent="0.2">
      <c r="B69" s="81">
        <v>63</v>
      </c>
      <c r="C69" s="86">
        <f t="shared" si="7"/>
        <v>179534</v>
      </c>
      <c r="D69" s="83">
        <f t="shared" si="4"/>
        <v>17241</v>
      </c>
      <c r="E69" s="84">
        <f t="shared" si="5"/>
        <v>1608</v>
      </c>
      <c r="F69" s="84">
        <f t="shared" si="6"/>
        <v>18850</v>
      </c>
    </row>
    <row r="70" spans="2:6" x14ac:dyDescent="0.2">
      <c r="B70" s="81">
        <v>64</v>
      </c>
      <c r="C70" s="86">
        <f t="shared" si="7"/>
        <v>162293</v>
      </c>
      <c r="D70" s="83">
        <f t="shared" si="4"/>
        <v>17396</v>
      </c>
      <c r="E70" s="84">
        <f t="shared" si="5"/>
        <v>1454</v>
      </c>
      <c r="F70" s="84">
        <f t="shared" si="6"/>
        <v>18850</v>
      </c>
    </row>
    <row r="71" spans="2:6" x14ac:dyDescent="0.2">
      <c r="B71" s="81">
        <v>65</v>
      </c>
      <c r="C71" s="86">
        <f t="shared" si="7"/>
        <v>144897</v>
      </c>
      <c r="D71" s="83">
        <f t="shared" ref="D71:D78" si="8">ROUND(PPMT($C$4/12,B71,$D$4,-$B$4),0)</f>
        <v>17552</v>
      </c>
      <c r="E71" s="84">
        <f t="shared" ref="E71:E78" si="9">ROUND(IPMT($C$4/12,B71,$D$4,-$B$4),0)</f>
        <v>1298</v>
      </c>
      <c r="F71" s="84">
        <f t="shared" ref="F71:F78" si="10">ROUND(PMT($C$4/12,$D$4,-$B$4),0)</f>
        <v>18850</v>
      </c>
    </row>
    <row r="72" spans="2:6" x14ac:dyDescent="0.2">
      <c r="B72" s="81">
        <v>66</v>
      </c>
      <c r="C72" s="86">
        <f t="shared" ref="C72:C78" si="11">C71-D71</f>
        <v>127345</v>
      </c>
      <c r="D72" s="83">
        <f t="shared" si="8"/>
        <v>17709</v>
      </c>
      <c r="E72" s="84">
        <f t="shared" si="9"/>
        <v>1141</v>
      </c>
      <c r="F72" s="84">
        <f t="shared" si="10"/>
        <v>18850</v>
      </c>
    </row>
    <row r="73" spans="2:6" x14ac:dyDescent="0.2">
      <c r="B73" s="81">
        <v>67</v>
      </c>
      <c r="C73" s="86">
        <f t="shared" si="11"/>
        <v>109636</v>
      </c>
      <c r="D73" s="83">
        <f t="shared" si="8"/>
        <v>17867</v>
      </c>
      <c r="E73" s="84">
        <f t="shared" si="9"/>
        <v>982</v>
      </c>
      <c r="F73" s="84">
        <f t="shared" si="10"/>
        <v>18850</v>
      </c>
    </row>
    <row r="74" spans="2:6" x14ac:dyDescent="0.2">
      <c r="B74" s="81">
        <v>68</v>
      </c>
      <c r="C74" s="86">
        <f t="shared" si="11"/>
        <v>91769</v>
      </c>
      <c r="D74" s="83">
        <f t="shared" si="8"/>
        <v>18027</v>
      </c>
      <c r="E74" s="84">
        <f t="shared" si="9"/>
        <v>822</v>
      </c>
      <c r="F74" s="84">
        <f t="shared" si="10"/>
        <v>18850</v>
      </c>
    </row>
    <row r="75" spans="2:6" x14ac:dyDescent="0.2">
      <c r="B75" s="81">
        <v>69</v>
      </c>
      <c r="C75" s="86">
        <f t="shared" si="11"/>
        <v>73742</v>
      </c>
      <c r="D75" s="83">
        <f t="shared" si="8"/>
        <v>18189</v>
      </c>
      <c r="E75" s="84">
        <f t="shared" si="9"/>
        <v>661</v>
      </c>
      <c r="F75" s="84">
        <f t="shared" si="10"/>
        <v>18850</v>
      </c>
    </row>
    <row r="76" spans="2:6" x14ac:dyDescent="0.2">
      <c r="B76" s="81">
        <v>70</v>
      </c>
      <c r="C76" s="86">
        <f t="shared" si="11"/>
        <v>55553</v>
      </c>
      <c r="D76" s="83">
        <f t="shared" si="8"/>
        <v>18352</v>
      </c>
      <c r="E76" s="84">
        <f t="shared" si="9"/>
        <v>498</v>
      </c>
      <c r="F76" s="84">
        <f t="shared" si="10"/>
        <v>18850</v>
      </c>
    </row>
    <row r="77" spans="2:6" x14ac:dyDescent="0.2">
      <c r="B77" s="81">
        <v>71</v>
      </c>
      <c r="C77" s="86">
        <f t="shared" si="11"/>
        <v>37201</v>
      </c>
      <c r="D77" s="83">
        <f t="shared" si="8"/>
        <v>18516</v>
      </c>
      <c r="E77" s="84">
        <f t="shared" si="9"/>
        <v>333</v>
      </c>
      <c r="F77" s="84">
        <f t="shared" si="10"/>
        <v>18850</v>
      </c>
    </row>
    <row r="78" spans="2:6" x14ac:dyDescent="0.2">
      <c r="B78" s="81">
        <v>72</v>
      </c>
      <c r="C78" s="86">
        <f t="shared" si="11"/>
        <v>18685</v>
      </c>
      <c r="D78" s="83">
        <f t="shared" si="8"/>
        <v>18682</v>
      </c>
      <c r="E78" s="84">
        <f t="shared" si="9"/>
        <v>167</v>
      </c>
      <c r="F78" s="84">
        <f t="shared" si="10"/>
        <v>18850</v>
      </c>
    </row>
    <row r="79" spans="2:6" x14ac:dyDescent="0.2">
      <c r="B79" s="82"/>
      <c r="C79" s="82"/>
      <c r="D79" s="85">
        <f>SUM(D7:D78)</f>
        <v>996997</v>
      </c>
      <c r="E79" s="85">
        <f>SUM(E7:E78)</f>
        <v>360167</v>
      </c>
      <c r="F79" s="85">
        <f>SUM(F7:F78)</f>
        <v>1357200</v>
      </c>
    </row>
  </sheetData>
  <sheetProtection password="CCE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milk report</vt:lpstr>
      <vt:lpstr>Entry page</vt:lpstr>
      <vt:lpstr>पोषाहार  मासिक  रिपोर्ट </vt:lpstr>
      <vt:lpstr>Daily mdm distribution </vt:lpstr>
      <vt:lpstr>Daily milk distribution </vt:lpstr>
      <vt:lpstr>EMI Calculation </vt:lpstr>
      <vt:lpstr>'Daily mdm distribution '!Print_Area</vt:lpstr>
      <vt:lpstr>'milk report'!Print_Area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SM-M315F</dc:creator>
  <cp:lastModifiedBy>Windows User</cp:lastModifiedBy>
  <dcterms:created xsi:type="dcterms:W3CDTF">2025-03-16T01:46:22Z</dcterms:created>
  <dcterms:modified xsi:type="dcterms:W3CDTF">2025-10-31T14:14:22Z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f7f8baabe4b24039be6dfbb06feac27e</vt:lpwstr>
  </property>
</Properties>
</file>